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990" tabRatio="839" activeTab="4"/>
  </bookViews>
  <sheets>
    <sheet name="IS" sheetId="1" r:id="rId1"/>
    <sheet name="BS" sheetId="2" r:id="rId2"/>
    <sheet name="Equity" sheetId="3" r:id="rId3"/>
    <sheet name="CashFlow" sheetId="4" r:id="rId4"/>
    <sheet name="Notes" sheetId="5" r:id="rId5"/>
  </sheets>
  <externalReferences>
    <externalReference r:id="rId8"/>
    <externalReference r:id="rId9"/>
  </externalReferences>
  <definedNames>
    <definedName name="_xlnm.Print_Area" localSheetId="3">'CashFlow'!$A$1:$E$43</definedName>
    <definedName name="_xlnm.Print_Area" localSheetId="0">'IS'!$A$1:$H$58</definedName>
    <definedName name="_xlnm.Print_Area" localSheetId="4">'Notes'!$A$1:$I$297</definedName>
    <definedName name="_xlnm.Print_Titles" localSheetId="4">'Notes'!$1:$7</definedName>
  </definedNames>
  <calcPr fullCalcOnLoad="1"/>
</workbook>
</file>

<file path=xl/sharedStrings.xml><?xml version="1.0" encoding="utf-8"?>
<sst xmlns="http://schemas.openxmlformats.org/spreadsheetml/2006/main" count="269" uniqueCount="189">
  <si>
    <t>Property, plant and equipment</t>
  </si>
  <si>
    <t>Current assets</t>
  </si>
  <si>
    <t>Inventories</t>
  </si>
  <si>
    <t>Cash and cash equivalents</t>
  </si>
  <si>
    <t>Current liabilities</t>
  </si>
  <si>
    <t>Taxation</t>
  </si>
  <si>
    <t>RM'000</t>
  </si>
  <si>
    <t>Tax recoverable</t>
  </si>
  <si>
    <t>Share capital</t>
  </si>
  <si>
    <t>Deferred taxation</t>
  </si>
  <si>
    <t>Goodwill</t>
  </si>
  <si>
    <t>Revenue</t>
  </si>
  <si>
    <t>Profit before tax</t>
  </si>
  <si>
    <t>Tax expense</t>
  </si>
  <si>
    <t>4.</t>
  </si>
  <si>
    <t>8.</t>
  </si>
  <si>
    <t>Cost of sales</t>
  </si>
  <si>
    <t>Other operating income</t>
  </si>
  <si>
    <t>2.</t>
  </si>
  <si>
    <t>Total</t>
  </si>
  <si>
    <t>Minority interest</t>
  </si>
  <si>
    <t>1.</t>
  </si>
  <si>
    <t>Payables</t>
  </si>
  <si>
    <t>Receivables</t>
  </si>
  <si>
    <t>Finance cost</t>
  </si>
  <si>
    <t>Short term borrowings</t>
  </si>
  <si>
    <t>Shareholders' funds</t>
  </si>
  <si>
    <t>Retained profit</t>
  </si>
  <si>
    <t>Long term borrowings</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</si>
  <si>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</si>
  <si>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</si>
  <si>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</si>
  <si>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</si>
  <si>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</si>
  <si>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</si>
  <si>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</si>
  <si>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</si>
  <si>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</si>
  <si>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</si>
  <si>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</si>
  <si>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</si>
  <si>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</si>
  <si>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</si>
  <si>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</si>
  <si>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Segmental Reporting</t>
  </si>
  <si>
    <t>Unsecured</t>
  </si>
  <si>
    <t>Secured</t>
  </si>
  <si>
    <t>Capital</t>
  </si>
  <si>
    <t>As at</t>
  </si>
  <si>
    <t>Period</t>
  </si>
  <si>
    <t>Gross profit</t>
  </si>
  <si>
    <t>Operating expenses</t>
  </si>
  <si>
    <t>Profit from operations</t>
  </si>
  <si>
    <t xml:space="preserve">Profit after tax </t>
  </si>
  <si>
    <t>Profit for the period</t>
  </si>
  <si>
    <t>Notes:</t>
  </si>
  <si>
    <t xml:space="preserve">Of Current </t>
  </si>
  <si>
    <t>Notes :</t>
  </si>
  <si>
    <t xml:space="preserve">              </t>
  </si>
  <si>
    <t>CONDENSED CONSOLIDATED STATEMENT OF CHANGES IN EQUITY</t>
  </si>
  <si>
    <t>Share</t>
  </si>
  <si>
    <t>CONDENSED CONSOLIDATED CASH FLOW STATEMENT</t>
  </si>
  <si>
    <t>(Unaudited)</t>
  </si>
  <si>
    <t>Cumulative</t>
  </si>
  <si>
    <t>SELECTED EXPLANATORY NOTES</t>
  </si>
  <si>
    <t>Accounting Policies and Methods Of Computation</t>
  </si>
  <si>
    <t>Audit Report</t>
  </si>
  <si>
    <t>3.</t>
  </si>
  <si>
    <t>Seasonality or Cyclicality</t>
  </si>
  <si>
    <t>Unusual items due to their nature, size or incidence</t>
  </si>
  <si>
    <t>5.</t>
  </si>
  <si>
    <t>Estimates</t>
  </si>
  <si>
    <t>6.</t>
  </si>
  <si>
    <t>7.</t>
  </si>
  <si>
    <t>ended</t>
  </si>
  <si>
    <t>9.</t>
  </si>
  <si>
    <t>Valuation of Property, Plant and Equipment</t>
  </si>
  <si>
    <t>10.</t>
  </si>
  <si>
    <t>11.</t>
  </si>
  <si>
    <t>12.</t>
  </si>
  <si>
    <t>Contingent Liabilities and Contingent Assets</t>
  </si>
  <si>
    <t>13.</t>
  </si>
  <si>
    <t>Capital Commitments</t>
  </si>
  <si>
    <t>14.</t>
  </si>
  <si>
    <t>Review Of Performance</t>
  </si>
  <si>
    <t>15.</t>
  </si>
  <si>
    <t>16.</t>
  </si>
  <si>
    <t>Commentary Of Prospects</t>
  </si>
  <si>
    <t>17.</t>
  </si>
  <si>
    <t>Taxation comprise the following :</t>
  </si>
  <si>
    <t>Based on results for the period</t>
  </si>
  <si>
    <t>- Current taxation</t>
  </si>
  <si>
    <t>18.</t>
  </si>
  <si>
    <t>Unquoted Investments and/or Properties</t>
  </si>
  <si>
    <t>19.</t>
  </si>
  <si>
    <t>Purchase or Disposal of Quoted Securities</t>
  </si>
  <si>
    <t>20.</t>
  </si>
  <si>
    <t>Corporate Proposal</t>
  </si>
  <si>
    <t>21.</t>
  </si>
  <si>
    <t>Group Borrowings and Debt Securities</t>
  </si>
  <si>
    <t>22.</t>
  </si>
  <si>
    <t>Off Balance Sheet Financial Instruments</t>
  </si>
  <si>
    <t>23.</t>
  </si>
  <si>
    <t>Material litigation</t>
  </si>
  <si>
    <t>Basis of calculation of earnings per share</t>
  </si>
  <si>
    <t>Individual</t>
  </si>
  <si>
    <t>Profit for the period (RM'000)</t>
  </si>
  <si>
    <t>Foreign exchange difference on opening balances</t>
  </si>
  <si>
    <t xml:space="preserve"> - Local currency (RM)</t>
  </si>
  <si>
    <t>Net Tangible Assets per share (RM)</t>
  </si>
  <si>
    <t>PROGRESSIVE IMPACT CORPORATION BERHAD</t>
  </si>
  <si>
    <t>(Company No. 203352-V)</t>
  </si>
  <si>
    <t>24.</t>
  </si>
  <si>
    <t>Revaluation reserve</t>
  </si>
  <si>
    <t>based on the issued share capital</t>
  </si>
  <si>
    <t>Revaluation</t>
  </si>
  <si>
    <t>Reserves</t>
  </si>
  <si>
    <t>Net increase in cash and cash equivalents</t>
  </si>
  <si>
    <t>Status of the application for Properties Title to be registered in the name of its owner</t>
  </si>
  <si>
    <t>Weighted average number of ordinary</t>
  </si>
  <si>
    <t xml:space="preserve">Dividends </t>
  </si>
  <si>
    <t>Segmental information is presented in respect of the Group's business segments:-</t>
  </si>
  <si>
    <t>Elimination</t>
  </si>
  <si>
    <t>Revenue from external customers</t>
  </si>
  <si>
    <t>Inter-segment revenue</t>
  </si>
  <si>
    <t>Total revenue</t>
  </si>
  <si>
    <t>Segment results</t>
  </si>
  <si>
    <t>Inter-segment results</t>
  </si>
  <si>
    <t>Total results</t>
  </si>
  <si>
    <t>Environmental</t>
  </si>
  <si>
    <t>Services</t>
  </si>
  <si>
    <t>Laboratory</t>
  </si>
  <si>
    <t>Testing</t>
  </si>
  <si>
    <t>Others*</t>
  </si>
  <si>
    <t>31.12.04</t>
  </si>
  <si>
    <t>Share Premium</t>
  </si>
  <si>
    <t>Premium</t>
  </si>
  <si>
    <t>Net cash outflow from financing activities</t>
  </si>
  <si>
    <t xml:space="preserve">Net current assets </t>
  </si>
  <si>
    <t>shares of RM0.50 each in issue ('000)</t>
  </si>
  <si>
    <t>Balance as at 1 January 2005</t>
  </si>
  <si>
    <t>Non Distributable</t>
  </si>
  <si>
    <t>Distributable</t>
  </si>
  <si>
    <t xml:space="preserve">Retained </t>
  </si>
  <si>
    <t>Profits</t>
  </si>
  <si>
    <t>The Group's performance is not affected by any seasonal or cyclical factors.</t>
  </si>
  <si>
    <t>Net cash outflow from investing activities</t>
  </si>
  <si>
    <t>Net cash inflow from operating activities</t>
  </si>
  <si>
    <t xml:space="preserve">Change In The Composition of The Group </t>
  </si>
  <si>
    <t>Subsequent Events</t>
  </si>
  <si>
    <t>Basic Earnings Per Share (sen)</t>
  </si>
  <si>
    <t>Basic earnings per share (sen)</t>
  </si>
  <si>
    <t>30.06.04</t>
  </si>
  <si>
    <t>30.06.05</t>
  </si>
  <si>
    <t>CONDENSED CONSOLIDATED  BALANCE SHEETS AS AT 30 JUNE 2005</t>
  </si>
  <si>
    <t>Foreign Exchange Difference</t>
  </si>
  <si>
    <t>FOR THE SECOND QUARTER ENDED 30 JUNE 2005</t>
  </si>
  <si>
    <t>Listing Expenses</t>
  </si>
  <si>
    <t>First &amp; Final Dividend for FYE 31.12. 2004</t>
  </si>
  <si>
    <t>Consulting &amp; Eng.</t>
  </si>
  <si>
    <t>Total Group borrowings as at 30 June 2005 were as follows :-</t>
  </si>
  <si>
    <t>Balance as at 30 June 2005</t>
  </si>
  <si>
    <t xml:space="preserve">Cash and cash equivalents </t>
  </si>
  <si>
    <t xml:space="preserve">          at 30 June 2005/2004</t>
  </si>
  <si>
    <t xml:space="preserve">Proposed </t>
  </si>
  <si>
    <t>Utilisation</t>
  </si>
  <si>
    <t xml:space="preserve">Amount </t>
  </si>
  <si>
    <t>of Proceed</t>
  </si>
  <si>
    <t>Utilised</t>
  </si>
  <si>
    <t>Balance</t>
  </si>
  <si>
    <t>Repayment of borrowings</t>
  </si>
  <si>
    <t>Working Capital</t>
  </si>
  <si>
    <t>Estimated listing expenses</t>
  </si>
  <si>
    <t xml:space="preserve">The basic earnings per share for the quarter and cumulative year to date are computed </t>
  </si>
  <si>
    <t>as follow:</t>
  </si>
  <si>
    <t xml:space="preserve">There were no unusual items due to their nature, size or incidence for the current period </t>
  </si>
  <si>
    <t xml:space="preserve"> to date under review.</t>
  </si>
  <si>
    <t xml:space="preserve">There were no changes to the estimates that have had a material effect in the current </t>
  </si>
  <si>
    <t>financial quarter under review.</t>
  </si>
  <si>
    <t xml:space="preserve">Issuance, cancellations, repurchases, resale and repayments of debt and equity </t>
  </si>
  <si>
    <t>securities</t>
  </si>
  <si>
    <t>* The segment denotes as "others" includes the results of Progressive Impact Corporation</t>
  </si>
  <si>
    <t xml:space="preserve"> Berhad ("the Company") and an investment holding subsidiary.</t>
  </si>
  <si>
    <t>(proforma)</t>
  </si>
  <si>
    <t xml:space="preserve">During the year to date, the Company has utilised additional of  RM2,000 of its </t>
  </si>
  <si>
    <t>listing proceed.</t>
  </si>
  <si>
    <t xml:space="preserve">Cash and cash equivalents at </t>
  </si>
  <si>
    <t xml:space="preserve">          1 January 2005/2004</t>
  </si>
  <si>
    <t>Total outstanding capital commitments at the end of the current quarter is RM 1.59 Mil.</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</si>
</sst>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_(* #,##0.0_);_(* \(#,##0.0\);_(* &quot;-&quot;??_);_(@_)"/>
    <numFmt numFmtId="208" formatCode="_-* #,##0.0_-;\-* #,##0.0_-;_-* &quot;-&quot;?_-;_-@_-"/>
    <numFmt numFmtId="209" formatCode="_(* #,##0.0_);_(* \(#,##0.0\);_(* &quot;-&quot;?_);_(@_)"/>
    <numFmt numFmtId="210" formatCode="_(* #,##0_);_(* \(#,##0\);_(* &quot;-&quot;?_);_(@_)"/>
    <numFmt numFmtId="211" formatCode="_(* #,##0.000_);_(* \(#,##0.000\);_(* &quot;-&quot;??_);_(@_)"/>
    <numFmt numFmtId="212" formatCode="_(* #,##0.0000_);_(* \(#,##0.0000\);_(* &quot;-&quot;??_);_(@_)"/>
    <numFmt numFmtId="213" formatCode="_(* #,##0.00000_);_(* \(#,##0.00000\);_(* &quot;-&quot;??_);_(@_)"/>
    <numFmt numFmtId="214" formatCode="&quot;Yes&quot;;&quot;Yes&quot;;&quot;No&quot;"/>
    <numFmt numFmtId="215" formatCode="&quot;True&quot;;&quot;True&quot;;&quot;False&quot;"/>
    <numFmt numFmtId="216" formatCode="&quot;On&quot;;&quot;On&quot;;&quot;Off&quot;"/>
    <numFmt numFmtId="217" formatCode="[$€-2]\ #,##0.00_);[Red]\([$€-2]\ #,##0.00\)"/>
    <numFmt numFmtId="218" formatCode="_(* #,##0.0_);_(* \(#,##0.0\);_(* &quot;-&quot;_);_(@_)"/>
    <numFmt numFmtId="219" formatCode="_(* #,##0.00_);_(* \(#,##0.00\);_(* &quot;-&quot;_);_(@_)"/>
    <numFmt numFmtId="220" formatCode="0.00_);\(0.00\)"/>
    <numFmt numFmtId="221" formatCode="0_);\(0\)"/>
  </numFmts>
  <fonts count="13">
    <font>
      <sz val="10"/>
      <name val="Arial"/>
      <family val="2"/>
    </font>
    <font>
      <u val="single"/>
      <sz val="10"/>
      <color indexed="36"/>
      <name val="Arial"/>
      <family val="2"/>
    </font>
    <font>
      <u val="single"/>
      <sz val="10"/>
      <color indexed="12"/>
      <name val="Arial"/>
      <family val="2"/>
    </font>
    <font>
      <sz val="10"/>
      <name val="Times New Roman"/>
      <family val="1"/>
    </font>
    <font>
      <sz val="10"/>
      <color indexed="8"/>
      <name val="Times New Roman"/>
      <family val="1"/>
    </font>
    <font>
      <b/>
      <sz val="12"/>
      <name val="Times New Roman"/>
      <family val="1"/>
    </font>
    <font>
      <sz val="12"/>
      <name val="Times New Roman"/>
      <family val="1"/>
    </font>
    <font>
      <sz val="12"/>
      <color indexed="8"/>
      <name val="Times New Roman"/>
      <family val="1"/>
    </font>
    <font>
      <sz val="14"/>
      <name val="Times New Roman"/>
      <family val="1"/>
    </font>
    <font>
      <sz val="14"/>
      <color indexed="8"/>
      <name val="Times New Roman"/>
      <family val="1"/>
    </font>
    <font>
      <b/>
      <sz val="14"/>
      <name val="Times New Roman"/>
      <family val="1"/>
    </font>
    <font>
      <u val="single"/>
      <sz val="14"/>
      <name val="Times New Roman"/>
      <family val="1"/>
    </font>
    <font>
      <i/>
      <sz val="14"/>
      <name val="Times New Roman"/>
      <family val="1"/>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98">
    <xf numFmtId="0" fontId="0" fillId="0" borderId="0" xfId="0" applyAlignment="1">
      <alignment/>
    </xf>
    <xf numFmtId="0" fontId="5" fillId="0" borderId="0" xfId="22" applyFont="1" applyAlignment="1">
      <alignment/>
      <protection/>
    </xf>
    <xf numFmtId="0" fontId="6" fillId="0" borderId="0" xfId="22" applyFont="1">
      <alignment/>
      <protection/>
    </xf>
    <xf numFmtId="0" fontId="5" fillId="0" borderId="0" xfId="22" applyFont="1" applyAlignment="1" quotePrefix="1">
      <alignment/>
      <protection/>
    </xf>
    <xf numFmtId="0" fontId="5" fillId="0" borderId="0" xfId="22" applyFont="1">
      <alignment/>
      <protection/>
    </xf>
    <xf numFmtId="0" fontId="6" fillId="0" borderId="0" xfId="22" applyFont="1" applyBorder="1">
      <alignment/>
      <protection/>
    </xf>
    <xf numFmtId="0" fontId="6" fillId="0" borderId="0" xfId="22" applyFont="1" applyFill="1">
      <alignment/>
      <protection/>
    </xf>
    <xf numFmtId="179" fontId="6" fillId="0" borderId="0" xfId="15" applyNumberFormat="1" applyFont="1" applyFill="1" applyAlignment="1">
      <alignment/>
    </xf>
    <xf numFmtId="179" fontId="6" fillId="0" borderId="0" xfId="15" applyNumberFormat="1" applyFont="1" applyFill="1" applyBorder="1" applyAlignment="1">
      <alignment horizontal="center"/>
    </xf>
    <xf numFmtId="179" fontId="6" fillId="0" borderId="0" xfId="22" applyNumberFormat="1" applyFont="1">
      <alignment/>
      <protection/>
    </xf>
    <xf numFmtId="0" fontId="6" fillId="0" borderId="0" xfId="22" applyFont="1" applyAlignment="1">
      <alignment horizontal="center"/>
      <protection/>
    </xf>
    <xf numFmtId="179" fontId="6" fillId="0" borderId="0" xfId="15" applyNumberFormat="1" applyFont="1" applyAlignment="1">
      <alignment/>
    </xf>
    <xf numFmtId="179" fontId="6" fillId="0" borderId="0" xfId="15" applyNumberFormat="1" applyFont="1" applyAlignment="1">
      <alignment horizontal="center"/>
    </xf>
    <xf numFmtId="179" fontId="6" fillId="0" borderId="1" xfId="15" applyNumberFormat="1" applyFont="1" applyBorder="1" applyAlignment="1">
      <alignment/>
    </xf>
    <xf numFmtId="179" fontId="6" fillId="0" borderId="1" xfId="15" applyNumberFormat="1" applyFont="1" applyBorder="1" applyAlignment="1">
      <alignment horizontal="center"/>
    </xf>
    <xf numFmtId="179" fontId="6" fillId="0" borderId="0" xfId="15" applyNumberFormat="1" applyFont="1" applyBorder="1" applyAlignment="1">
      <alignment horizontal="center"/>
    </xf>
    <xf numFmtId="179" fontId="6" fillId="0" borderId="2" xfId="15" applyNumberFormat="1" applyFont="1" applyBorder="1" applyAlignment="1">
      <alignment horizontal="center"/>
    </xf>
    <xf numFmtId="179" fontId="6" fillId="0" borderId="0" xfId="15" applyNumberFormat="1" applyFont="1" applyBorder="1" applyAlignment="1">
      <alignment/>
    </xf>
    <xf numFmtId="179" fontId="6" fillId="0" borderId="3" xfId="15" applyNumberFormat="1" applyFont="1" applyBorder="1" applyAlignment="1">
      <alignment/>
    </xf>
    <xf numFmtId="0" fontId="6" fillId="0" borderId="0" xfId="22" applyFont="1" applyAlignment="1">
      <alignment wrapText="1"/>
      <protection/>
    </xf>
    <xf numFmtId="43" fontId="6" fillId="0" borderId="3" xfId="15" applyFont="1" applyFill="1" applyBorder="1" applyAlignment="1">
      <alignment/>
    </xf>
    <xf numFmtId="43" fontId="6" fillId="0" borderId="0" xfId="15" applyFont="1" applyFill="1" applyBorder="1" applyAlignment="1">
      <alignment/>
    </xf>
    <xf numFmtId="179" fontId="6" fillId="0" borderId="0" xfId="15" applyNumberFormat="1" applyFont="1" applyAlignment="1">
      <alignment horizontal="justify"/>
    </xf>
    <xf numFmtId="0" fontId="6" fillId="0" borderId="0" xfId="22" applyFont="1" applyAlignment="1">
      <alignment horizontal="justify"/>
      <protection/>
    </xf>
    <xf numFmtId="179" fontId="5" fillId="0" borderId="0" xfId="15" applyNumberFormat="1" applyFont="1" applyAlignment="1">
      <alignment/>
    </xf>
    <xf numFmtId="179" fontId="6" fillId="0" borderId="4" xfId="15" applyNumberFormat="1" applyFont="1" applyBorder="1" applyAlignment="1">
      <alignment/>
    </xf>
    <xf numFmtId="179" fontId="6" fillId="0" borderId="5" xfId="15" applyNumberFormat="1" applyFont="1" applyBorder="1" applyAlignment="1">
      <alignment/>
    </xf>
    <xf numFmtId="179" fontId="6" fillId="0" borderId="6" xfId="15" applyNumberFormat="1" applyFont="1" applyBorder="1" applyAlignment="1">
      <alignment/>
    </xf>
    <xf numFmtId="179" fontId="5" fillId="0" borderId="0" xfId="15" applyNumberFormat="1" applyFont="1" applyBorder="1" applyAlignment="1">
      <alignment/>
    </xf>
    <xf numFmtId="179" fontId="6" fillId="0" borderId="5" xfId="15" applyNumberFormat="1" applyFont="1" applyFill="1" applyBorder="1" applyAlignment="1">
      <alignment/>
    </xf>
    <xf numFmtId="179" fontId="6" fillId="0" borderId="7" xfId="15" applyNumberFormat="1" applyFont="1" applyBorder="1" applyAlignment="1">
      <alignment/>
    </xf>
    <xf numFmtId="179" fontId="6" fillId="0" borderId="2" xfId="15" applyNumberFormat="1" applyFont="1" applyBorder="1" applyAlignment="1">
      <alignment/>
    </xf>
    <xf numFmtId="179" fontId="6" fillId="0" borderId="0" xfId="15" applyNumberFormat="1" applyFont="1" applyFill="1" applyBorder="1" applyAlignment="1">
      <alignment/>
    </xf>
    <xf numFmtId="0" fontId="6" fillId="0" borderId="0" xfId="22" applyFont="1" applyAlignment="1">
      <alignment horizontal="right"/>
      <protection/>
    </xf>
    <xf numFmtId="179" fontId="5" fillId="0" borderId="0" xfId="22" applyNumberFormat="1" applyFont="1">
      <alignment/>
      <protection/>
    </xf>
    <xf numFmtId="179" fontId="6" fillId="0" borderId="0" xfId="22" applyNumberFormat="1" applyFont="1" applyAlignment="1">
      <alignment horizontal="center"/>
      <protection/>
    </xf>
    <xf numFmtId="212" fontId="6" fillId="0" borderId="0" xfId="22" applyNumberFormat="1" applyFont="1" applyAlignment="1">
      <alignment horizontal="center"/>
      <protection/>
    </xf>
    <xf numFmtId="0" fontId="6" fillId="0" borderId="0" xfId="22" applyFont="1" applyAlignment="1">
      <alignment horizontal="left"/>
      <protection/>
    </xf>
    <xf numFmtId="43" fontId="6" fillId="2" borderId="0" xfId="15" applyFont="1" applyFill="1" applyAlignment="1">
      <alignment/>
    </xf>
    <xf numFmtId="43" fontId="6" fillId="0" borderId="0" xfId="15" applyFont="1" applyAlignment="1">
      <alignment/>
    </xf>
    <xf numFmtId="43" fontId="6" fillId="0" borderId="0" xfId="15" applyFont="1" applyAlignment="1">
      <alignment horizontal="center"/>
    </xf>
    <xf numFmtId="43" fontId="6" fillId="0" borderId="0" xfId="22" applyNumberFormat="1" applyFont="1" applyAlignment="1">
      <alignment horizontal="center"/>
      <protection/>
    </xf>
    <xf numFmtId="43" fontId="6" fillId="0" borderId="0" xfId="22" applyNumberFormat="1" applyFont="1">
      <alignment/>
      <protection/>
    </xf>
    <xf numFmtId="179" fontId="6" fillId="0" borderId="0" xfId="15" applyNumberFormat="1" applyFont="1" applyAlignment="1">
      <alignment horizontal="right"/>
    </xf>
    <xf numFmtId="0" fontId="6" fillId="3" borderId="0" xfId="22" applyFont="1" applyFill="1">
      <alignment/>
      <protection/>
    </xf>
    <xf numFmtId="179" fontId="6" fillId="0" borderId="1" xfId="15" applyNumberFormat="1" applyFont="1" applyFill="1" applyBorder="1" applyAlignment="1">
      <alignment/>
    </xf>
    <xf numFmtId="179" fontId="6" fillId="0" borderId="7" xfId="15" applyNumberFormat="1" applyFont="1" applyFill="1" applyBorder="1" applyAlignment="1">
      <alignment/>
    </xf>
    <xf numFmtId="38" fontId="6" fillId="0" borderId="0" xfId="15" applyNumberFormat="1" applyFont="1" applyFill="1" applyBorder="1" applyAlignment="1">
      <alignment/>
    </xf>
    <xf numFmtId="0" fontId="10" fillId="0" borderId="0" xfId="22" applyFont="1" applyAlignment="1">
      <alignment/>
      <protection/>
    </xf>
    <xf numFmtId="0" fontId="8" fillId="0" borderId="0" xfId="22" applyFont="1">
      <alignment/>
      <protection/>
    </xf>
    <xf numFmtId="0" fontId="10" fillId="0" borderId="0" xfId="22" applyFont="1" applyAlignment="1" quotePrefix="1">
      <alignment/>
      <protection/>
    </xf>
    <xf numFmtId="0" fontId="10" fillId="0" borderId="0" xfId="22" applyFont="1" applyAlignment="1">
      <alignment horizontal="left"/>
      <protection/>
    </xf>
    <xf numFmtId="0" fontId="10" fillId="0" borderId="0" xfId="22" applyFont="1" applyAlignment="1" quotePrefix="1">
      <alignment horizontal="left"/>
      <protection/>
    </xf>
    <xf numFmtId="0" fontId="10" fillId="0" borderId="0" xfId="22" applyFont="1">
      <alignment/>
      <protection/>
    </xf>
    <xf numFmtId="0" fontId="8" fillId="0" borderId="0" xfId="22" applyFont="1" applyBorder="1">
      <alignment/>
      <protection/>
    </xf>
    <xf numFmtId="0" fontId="8" fillId="0" borderId="0" xfId="22" applyFont="1" applyFill="1">
      <alignment/>
      <protection/>
    </xf>
    <xf numFmtId="0" fontId="10" fillId="0" borderId="0" xfId="22" applyFont="1" applyFill="1">
      <alignment/>
      <protection/>
    </xf>
    <xf numFmtId="0" fontId="10" fillId="0" borderId="0" xfId="22" applyFont="1" applyFill="1" applyAlignment="1" quotePrefix="1">
      <alignment horizontal="left"/>
      <protection/>
    </xf>
    <xf numFmtId="0" fontId="8" fillId="0" borderId="0" xfId="22" applyFont="1" applyFill="1" applyAlignment="1">
      <alignment horizontal="center"/>
      <protection/>
    </xf>
    <xf numFmtId="0" fontId="8" fillId="0" borderId="0" xfId="21" applyFont="1" applyFill="1" applyAlignment="1">
      <alignment horizontal="center"/>
      <protection/>
    </xf>
    <xf numFmtId="0" fontId="8" fillId="0" borderId="0" xfId="21" applyFont="1" applyFill="1">
      <alignment/>
      <protection/>
    </xf>
    <xf numFmtId="0" fontId="11" fillId="0" borderId="0" xfId="21" applyFont="1" applyFill="1" applyAlignment="1">
      <alignment horizontal="center"/>
      <protection/>
    </xf>
    <xf numFmtId="0" fontId="11" fillId="0" borderId="0" xfId="21" applyFont="1" applyFill="1" applyBorder="1" applyAlignment="1">
      <alignment horizontal="center"/>
      <protection/>
    </xf>
    <xf numFmtId="0" fontId="11" fillId="0" borderId="0" xfId="22" applyFont="1" applyFill="1" applyAlignment="1">
      <alignment horizontal="center"/>
      <protection/>
    </xf>
    <xf numFmtId="0" fontId="12" fillId="0" borderId="0" xfId="21" applyFont="1" applyFill="1" applyAlignment="1">
      <alignment horizontal="center"/>
      <protection/>
    </xf>
    <xf numFmtId="0" fontId="12" fillId="0" borderId="0" xfId="21" applyFont="1" applyFill="1">
      <alignment/>
      <protection/>
    </xf>
    <xf numFmtId="179" fontId="8" fillId="0" borderId="0" xfId="15" applyNumberFormat="1" applyFont="1" applyFill="1" applyAlignment="1">
      <alignment horizontal="center"/>
    </xf>
    <xf numFmtId="179" fontId="8" fillId="0" borderId="1" xfId="15" applyNumberFormat="1" applyFont="1" applyFill="1" applyBorder="1" applyAlignment="1">
      <alignment horizontal="center"/>
    </xf>
    <xf numFmtId="179" fontId="8" fillId="0" borderId="7" xfId="15" applyNumberFormat="1" applyFont="1" applyFill="1" applyBorder="1" applyAlignment="1">
      <alignment horizontal="center"/>
    </xf>
    <xf numFmtId="179" fontId="8" fillId="0" borderId="0" xfId="15" applyNumberFormat="1" applyFont="1" applyFill="1" applyAlignment="1">
      <alignment/>
    </xf>
    <xf numFmtId="179" fontId="8" fillId="0" borderId="0" xfId="15" applyNumberFormat="1" applyFont="1" applyFill="1" applyBorder="1" applyAlignment="1">
      <alignment horizontal="center"/>
    </xf>
    <xf numFmtId="179" fontId="8" fillId="0" borderId="0" xfId="22" applyNumberFormat="1" applyFont="1">
      <alignment/>
      <protection/>
    </xf>
    <xf numFmtId="0" fontId="8" fillId="0" borderId="0" xfId="22" applyFont="1" applyAlignment="1">
      <alignment horizontal="center"/>
      <protection/>
    </xf>
    <xf numFmtId="41" fontId="8" fillId="0" borderId="0" xfId="22" applyNumberFormat="1" applyFont="1" applyFill="1">
      <alignment/>
      <protection/>
    </xf>
    <xf numFmtId="0" fontId="8" fillId="0" borderId="0" xfId="22" applyFont="1" applyFill="1" quotePrefix="1">
      <alignment/>
      <protection/>
    </xf>
    <xf numFmtId="41" fontId="8" fillId="0" borderId="0" xfId="22" applyNumberFormat="1" applyFont="1" applyFill="1" applyBorder="1">
      <alignment/>
      <protection/>
    </xf>
    <xf numFmtId="41" fontId="8" fillId="0" borderId="7" xfId="22" applyNumberFormat="1" applyFont="1" applyFill="1" applyBorder="1">
      <alignment/>
      <protection/>
    </xf>
    <xf numFmtId="15" fontId="8" fillId="0" borderId="0" xfId="22" applyNumberFormat="1" applyFont="1" applyAlignment="1" quotePrefix="1">
      <alignment horizontal="center"/>
      <protection/>
    </xf>
    <xf numFmtId="41" fontId="8" fillId="0" borderId="3" xfId="22" applyNumberFormat="1" applyFont="1" applyBorder="1" applyAlignment="1">
      <alignment horizontal="center"/>
      <protection/>
    </xf>
    <xf numFmtId="41" fontId="8" fillId="0" borderId="0" xfId="22" applyNumberFormat="1" applyFont="1">
      <alignment/>
      <protection/>
    </xf>
    <xf numFmtId="219" fontId="8" fillId="0" borderId="0" xfId="22" applyNumberFormat="1" applyFont="1" applyBorder="1" applyAlignment="1">
      <alignment horizontal="center"/>
      <protection/>
    </xf>
    <xf numFmtId="41" fontId="8" fillId="0" borderId="0" xfId="22" applyNumberFormat="1" applyFont="1" applyAlignment="1">
      <alignment horizontal="center"/>
      <protection/>
    </xf>
    <xf numFmtId="219" fontId="8" fillId="0" borderId="3" xfId="22" applyNumberFormat="1" applyFont="1" applyBorder="1" applyAlignment="1">
      <alignment horizontal="center"/>
      <protection/>
    </xf>
    <xf numFmtId="43" fontId="6" fillId="0" borderId="3" xfId="15" applyFont="1" applyBorder="1" applyAlignment="1">
      <alignment horizontal="center"/>
    </xf>
    <xf numFmtId="15" fontId="6" fillId="0" borderId="0" xfId="22" applyNumberFormat="1" applyFont="1" applyAlignment="1">
      <alignment horizontal="right"/>
      <protection/>
    </xf>
    <xf numFmtId="0" fontId="6" fillId="0" borderId="0" xfId="22" applyFont="1" applyFill="1" applyAlignment="1">
      <alignment horizontal="right"/>
      <protection/>
    </xf>
    <xf numFmtId="0" fontId="8" fillId="0" borderId="0" xfId="22" applyFont="1" applyAlignment="1">
      <alignment horizontal="right"/>
      <protection/>
    </xf>
    <xf numFmtId="179" fontId="8" fillId="0" borderId="0" xfId="15" applyNumberFormat="1" applyFont="1" applyAlignment="1">
      <alignment/>
    </xf>
    <xf numFmtId="179" fontId="8" fillId="0" borderId="0" xfId="15" applyNumberFormat="1" applyFont="1" applyAlignment="1">
      <alignment horizontal="center"/>
    </xf>
    <xf numFmtId="179" fontId="8" fillId="0" borderId="8" xfId="15" applyNumberFormat="1" applyFont="1" applyBorder="1" applyAlignment="1">
      <alignment/>
    </xf>
    <xf numFmtId="41" fontId="8" fillId="0" borderId="3" xfId="22" applyNumberFormat="1" applyFont="1" applyBorder="1" applyAlignment="1">
      <alignment horizontal="right"/>
      <protection/>
    </xf>
    <xf numFmtId="15" fontId="8" fillId="0" borderId="0" xfId="22" applyNumberFormat="1" applyFont="1" applyAlignment="1">
      <alignment horizontal="right"/>
      <protection/>
    </xf>
    <xf numFmtId="0" fontId="8" fillId="0" borderId="0" xfId="22" applyFont="1" applyFill="1" applyAlignment="1">
      <alignment horizontal="right"/>
      <protection/>
    </xf>
    <xf numFmtId="0" fontId="8" fillId="0" borderId="0" xfId="21" applyFont="1" applyFill="1" applyAlignment="1">
      <alignment horizontal="right"/>
      <protection/>
    </xf>
    <xf numFmtId="0" fontId="11" fillId="0" borderId="0" xfId="21" applyFont="1" applyFill="1" applyAlignment="1">
      <alignment horizontal="right"/>
      <protection/>
    </xf>
    <xf numFmtId="16" fontId="6" fillId="0" borderId="0" xfId="22" applyNumberFormat="1" applyFont="1" applyAlignment="1">
      <alignment horizontal="right"/>
      <protection/>
    </xf>
    <xf numFmtId="0" fontId="6" fillId="0" borderId="0" xfId="22" applyFont="1" applyAlignment="1">
      <alignment horizontal="center"/>
      <protection/>
    </xf>
    <xf numFmtId="179" fontId="6" fillId="0" borderId="0" xfId="15" applyNumberFormat="1" applyFont="1" applyAlignment="1">
      <alignment horizontal="right"/>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152400</xdr:rowOff>
    </xdr:from>
    <xdr:to>
      <xdr:col>7</xdr:col>
      <xdr:colOff>619125</xdr:colOff>
      <xdr:row>53</xdr:row>
      <xdr:rowOff>95250</xdr:rowOff>
    </xdr:to>
    <xdr:sp>
      <xdr:nvSpPr>
        <xdr:cNvPr id="1" name="TextBox 1"/>
        <xdr:cNvSpPr txBox="1">
          <a:spLocks noChangeArrowheads="1"/>
        </xdr:cNvSpPr>
      </xdr:nvSpPr>
      <xdr:spPr>
        <a:xfrm>
          <a:off x="28575" y="10077450"/>
          <a:ext cx="5553075" cy="428625"/>
        </a:xfrm>
        <a:prstGeom prst="rect">
          <a:avLst/>
        </a:prstGeom>
        <a:solidFill>
          <a:srgbClr val="FFFFFF"/>
        </a:solidFill>
        <a:ln w="9525" cmpd="sng">
          <a:noFill/>
        </a:ln>
      </xdr:spPr>
      <xdr:txBody>
        <a:bodyPr vertOverflow="clip" wrap="square"/>
        <a:p>
          <a:pPr algn="l">
            <a:defRPr/>
          </a:pPr>
          <a:r>
            <a:rPr lang="en-US" cap="none" sz="1200" b="0" i="0" u="none" baseline="0"/>
            <a:t>The preceding year corresponding quarter and period results were prepared on proforma basis assuming that the present PIC's Group structure has been in existence as at 31.12.2003</a:t>
          </a:r>
        </a:p>
      </xdr:txBody>
    </xdr:sp>
    <xdr:clientData/>
  </xdr:twoCellAnchor>
  <xdr:oneCellAnchor>
    <xdr:from>
      <xdr:col>1</xdr:col>
      <xdr:colOff>352425</xdr:colOff>
      <xdr:row>55</xdr:row>
      <xdr:rowOff>38100</xdr:rowOff>
    </xdr:from>
    <xdr:ext cx="76200" cy="161925"/>
    <xdr:sp>
      <xdr:nvSpPr>
        <xdr:cNvPr id="2" name="TextBox 2"/>
        <xdr:cNvSpPr txBox="1">
          <a:spLocks noChangeArrowheads="1"/>
        </xdr:cNvSpPr>
      </xdr:nvSpPr>
      <xdr:spPr>
        <a:xfrm>
          <a:off x="2571750" y="10772775"/>
          <a:ext cx="76200" cy="1619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45</xdr:row>
      <xdr:rowOff>104775</xdr:rowOff>
    </xdr:from>
    <xdr:to>
      <xdr:col>7</xdr:col>
      <xdr:colOff>704850</xdr:colOff>
      <xdr:row>49</xdr:row>
      <xdr:rowOff>76200</xdr:rowOff>
    </xdr:to>
    <xdr:sp>
      <xdr:nvSpPr>
        <xdr:cNvPr id="3" name="TextBox 3"/>
        <xdr:cNvSpPr txBox="1">
          <a:spLocks noChangeArrowheads="1"/>
        </xdr:cNvSpPr>
      </xdr:nvSpPr>
      <xdr:spPr>
        <a:xfrm>
          <a:off x="57150" y="9067800"/>
          <a:ext cx="5610225" cy="771525"/>
        </a:xfrm>
        <a:prstGeom prst="rect">
          <a:avLst/>
        </a:prstGeom>
        <a:solidFill>
          <a:srgbClr val="FFFFFF"/>
        </a:solidFill>
        <a:ln w="9525" cmpd="sng">
          <a:noFill/>
        </a:ln>
      </xdr:spPr>
      <xdr:txBody>
        <a:bodyPr vertOverflow="clip" wrap="square"/>
        <a:p>
          <a:pPr algn="l">
            <a:defRPr/>
          </a:pPr>
          <a:r>
            <a:rPr lang="en-US" cap="none" sz="1200" b="0" i="0" u="none" baseline="0"/>
            <a:t>The Condensed Consolidated Income Statements should be read in conjunction with the Annual Financial Statements for the year ended 31 December 2004 and the accompanying explanatory notes attached to the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38100</xdr:rowOff>
    </xdr:from>
    <xdr:ext cx="76200" cy="161925"/>
    <xdr:sp>
      <xdr:nvSpPr>
        <xdr:cNvPr id="1" name="TextBox 2"/>
        <xdr:cNvSpPr txBox="1">
          <a:spLocks noChangeArrowheads="1"/>
        </xdr:cNvSpPr>
      </xdr:nvSpPr>
      <xdr:spPr>
        <a:xfrm>
          <a:off x="3695700" y="10925175"/>
          <a:ext cx="76200" cy="1619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48</xdr:row>
      <xdr:rowOff>76200</xdr:rowOff>
    </xdr:from>
    <xdr:to>
      <xdr:col>3</xdr:col>
      <xdr:colOff>828675</xdr:colOff>
      <xdr:row>52</xdr:row>
      <xdr:rowOff>161925</xdr:rowOff>
    </xdr:to>
    <xdr:sp>
      <xdr:nvSpPr>
        <xdr:cNvPr id="2" name="TextBox 3"/>
        <xdr:cNvSpPr txBox="1">
          <a:spLocks noChangeArrowheads="1"/>
        </xdr:cNvSpPr>
      </xdr:nvSpPr>
      <xdr:spPr>
        <a:xfrm>
          <a:off x="47625" y="9639300"/>
          <a:ext cx="5076825" cy="885825"/>
        </a:xfrm>
        <a:prstGeom prst="rect">
          <a:avLst/>
        </a:prstGeom>
        <a:solidFill>
          <a:srgbClr val="FFFFFF"/>
        </a:solidFill>
        <a:ln w="9525" cmpd="sng">
          <a:noFill/>
        </a:ln>
      </xdr:spPr>
      <xdr:txBody>
        <a:bodyPr vertOverflow="clip" wrap="square"/>
        <a:p>
          <a:pPr algn="l">
            <a:defRPr/>
          </a:pPr>
          <a:r>
            <a:rPr lang="en-US" cap="none" sz="1200" b="0" i="0" u="none" baseline="0"/>
            <a:t>The Condensed Consolidated Balance Sheets should be read in conjunction with the Annual Financial Statements for the year ended 31 December 2004 and the accompanying explanatory notes attached to the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0</xdr:rowOff>
    </xdr:from>
    <xdr:to>
      <xdr:col>6</xdr:col>
      <xdr:colOff>809625</xdr:colOff>
      <xdr:row>31</xdr:row>
      <xdr:rowOff>95250</xdr:rowOff>
    </xdr:to>
    <xdr:sp>
      <xdr:nvSpPr>
        <xdr:cNvPr id="1" name="TextBox 1"/>
        <xdr:cNvSpPr txBox="1">
          <a:spLocks noChangeArrowheads="1"/>
        </xdr:cNvSpPr>
      </xdr:nvSpPr>
      <xdr:spPr>
        <a:xfrm>
          <a:off x="28575" y="5505450"/>
          <a:ext cx="6696075" cy="695325"/>
        </a:xfrm>
        <a:prstGeom prst="rect">
          <a:avLst/>
        </a:prstGeom>
        <a:solidFill>
          <a:srgbClr val="FFFFFF"/>
        </a:solidFill>
        <a:ln w="9525" cmpd="sng">
          <a:noFill/>
        </a:ln>
      </xdr:spPr>
      <xdr:txBody>
        <a:bodyPr vertOverflow="clip" wrap="square"/>
        <a:p>
          <a:pPr algn="l">
            <a:defRPr/>
          </a:pPr>
          <a:r>
            <a:rPr lang="en-US" cap="none" sz="1200" b="0" i="0" u="none" baseline="0"/>
            <a:t>The Condensed Consolidated Statement of Changes In Equity should be read in conjunction with the Annual Financial Statements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123825</xdr:rowOff>
    </xdr:from>
    <xdr:to>
      <xdr:col>5</xdr:col>
      <xdr:colOff>0</xdr:colOff>
      <xdr:row>36</xdr:row>
      <xdr:rowOff>38100</xdr:rowOff>
    </xdr:to>
    <xdr:sp>
      <xdr:nvSpPr>
        <xdr:cNvPr id="1" name="TextBox 1"/>
        <xdr:cNvSpPr txBox="1">
          <a:spLocks noChangeArrowheads="1"/>
        </xdr:cNvSpPr>
      </xdr:nvSpPr>
      <xdr:spPr>
        <a:xfrm>
          <a:off x="28575" y="6381750"/>
          <a:ext cx="5067300" cy="0"/>
        </a:xfrm>
        <a:prstGeom prst="rect">
          <a:avLst/>
        </a:prstGeom>
        <a:solidFill>
          <a:srgbClr val="FFFFFF"/>
        </a:solidFill>
        <a:ln w="9525" cmpd="sng">
          <a:noFill/>
        </a:ln>
      </xdr:spPr>
      <xdr:txBody>
        <a:bodyPr vertOverflow="clip" wrap="square"/>
        <a:p>
          <a:pPr algn="just">
            <a:defRPr/>
          </a:pPr>
          <a:r>
            <a:rPr lang="en-US" cap="none" sz="1200" b="0" i="0" u="none" baseline="0"/>
            <a:t>No comparative figures are available as no report  was submitted to Bursa Malaysia Securities Berhad in the preceeding year for the corresponding quarter.</a:t>
          </a:r>
        </a:p>
      </xdr:txBody>
    </xdr:sp>
    <xdr:clientData/>
  </xdr:twoCellAnchor>
  <xdr:oneCellAnchor>
    <xdr:from>
      <xdr:col>1</xdr:col>
      <xdr:colOff>228600</xdr:colOff>
      <xdr:row>39</xdr:row>
      <xdr:rowOff>47625</xdr:rowOff>
    </xdr:from>
    <xdr:ext cx="76200" cy="200025"/>
    <xdr:sp>
      <xdr:nvSpPr>
        <xdr:cNvPr id="2" name="TextBox 2"/>
        <xdr:cNvSpPr txBox="1">
          <a:spLocks noChangeArrowheads="1"/>
        </xdr:cNvSpPr>
      </xdr:nvSpPr>
      <xdr:spPr>
        <a:xfrm>
          <a:off x="3028950" y="6829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38</xdr:row>
      <xdr:rowOff>9525</xdr:rowOff>
    </xdr:from>
    <xdr:to>
      <xdr:col>4</xdr:col>
      <xdr:colOff>971550</xdr:colOff>
      <xdr:row>41</xdr:row>
      <xdr:rowOff>47625</xdr:rowOff>
    </xdr:to>
    <xdr:sp>
      <xdr:nvSpPr>
        <xdr:cNvPr id="3" name="TextBox 3"/>
        <xdr:cNvSpPr txBox="1">
          <a:spLocks noChangeArrowheads="1"/>
        </xdr:cNvSpPr>
      </xdr:nvSpPr>
      <xdr:spPr>
        <a:xfrm>
          <a:off x="9525" y="6591300"/>
          <a:ext cx="5076825" cy="638175"/>
        </a:xfrm>
        <a:prstGeom prst="rect">
          <a:avLst/>
        </a:prstGeom>
        <a:solidFill>
          <a:srgbClr val="FFFFFF"/>
        </a:solidFill>
        <a:ln w="9525" cmpd="sng">
          <a:noFill/>
        </a:ln>
      </xdr:spPr>
      <xdr:txBody>
        <a:bodyPr vertOverflow="clip" wrap="square"/>
        <a:p>
          <a:pPr algn="l">
            <a:defRPr/>
          </a:pPr>
          <a:r>
            <a:rPr lang="en-US" cap="none" sz="1200" b="0" i="0" u="none" baseline="0"/>
            <a:t>The Condensed Consolidated Cash Flow Statement should be read in conjunction with the Annual Financial Statement for the year ended 31 December 2004 and the accompanying explanatory notes attached to the financial statements.</a:t>
          </a:r>
        </a:p>
      </xdr:txBody>
    </xdr:sp>
    <xdr:clientData/>
  </xdr:twoCellAnchor>
  <xdr:twoCellAnchor>
    <xdr:from>
      <xdr:col>0</xdr:col>
      <xdr:colOff>28575</xdr:colOff>
      <xdr:row>42</xdr:row>
      <xdr:rowOff>9525</xdr:rowOff>
    </xdr:from>
    <xdr:to>
      <xdr:col>5</xdr:col>
      <xdr:colOff>9525</xdr:colOff>
      <xdr:row>45</xdr:row>
      <xdr:rowOff>47625</xdr:rowOff>
    </xdr:to>
    <xdr:sp>
      <xdr:nvSpPr>
        <xdr:cNvPr id="4" name="TextBox 5"/>
        <xdr:cNvSpPr txBox="1">
          <a:spLocks noChangeArrowheads="1"/>
        </xdr:cNvSpPr>
      </xdr:nvSpPr>
      <xdr:spPr>
        <a:xfrm>
          <a:off x="28575" y="7391400"/>
          <a:ext cx="5076825" cy="523875"/>
        </a:xfrm>
        <a:prstGeom prst="rect">
          <a:avLst/>
        </a:prstGeom>
        <a:solidFill>
          <a:srgbClr val="FFFFFF"/>
        </a:solidFill>
        <a:ln w="9525" cmpd="sng">
          <a:noFill/>
        </a:ln>
      </xdr:spPr>
      <xdr:txBody>
        <a:bodyPr vertOverflow="clip" wrap="square"/>
        <a:p>
          <a:pPr algn="l">
            <a:defRPr/>
          </a:pPr>
          <a:r>
            <a:rPr lang="en-US" cap="none" sz="1200" b="0" i="0" u="none" baseline="0"/>
            <a:t>The preceding year corresponding quarter and period results were prepared on proforma basis assuming that the present PIC's Group structure has been in existence as at 31.12.2003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76200</xdr:rowOff>
    </xdr:from>
    <xdr:to>
      <xdr:col>9</xdr:col>
      <xdr:colOff>9525</xdr:colOff>
      <xdr:row>27</xdr:row>
      <xdr:rowOff>28575</xdr:rowOff>
    </xdr:to>
    <xdr:sp>
      <xdr:nvSpPr>
        <xdr:cNvPr id="1" name="Text 18"/>
        <xdr:cNvSpPr txBox="1">
          <a:spLocks noChangeArrowheads="1"/>
        </xdr:cNvSpPr>
      </xdr:nvSpPr>
      <xdr:spPr>
        <a:xfrm>
          <a:off x="295275" y="4524375"/>
          <a:ext cx="6819900" cy="495300"/>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The auditors’ report  on the financial statements for the year ended 31 December 2004 was not subject to any qualification</a:t>
          </a:r>
        </a:p>
      </xdr:txBody>
    </xdr:sp>
    <xdr:clientData/>
  </xdr:twoCellAnchor>
  <xdr:twoCellAnchor>
    <xdr:from>
      <xdr:col>1</xdr:col>
      <xdr:colOff>9525</xdr:colOff>
      <xdr:row>85</xdr:row>
      <xdr:rowOff>9525</xdr:rowOff>
    </xdr:from>
    <xdr:to>
      <xdr:col>8</xdr:col>
      <xdr:colOff>733425</xdr:colOff>
      <xdr:row>87</xdr:row>
      <xdr:rowOff>76200</xdr:rowOff>
    </xdr:to>
    <xdr:sp>
      <xdr:nvSpPr>
        <xdr:cNvPr id="2" name="Text 18"/>
        <xdr:cNvSpPr txBox="1">
          <a:spLocks noChangeArrowheads="1"/>
        </xdr:cNvSpPr>
      </xdr:nvSpPr>
      <xdr:spPr>
        <a:xfrm>
          <a:off x="314325" y="17240250"/>
          <a:ext cx="6781800" cy="504825"/>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Freehold and leasehold land and building are stated at valuation. Revaluations were made based on a valuation by an independent valuer on an open market value basis.</a:t>
          </a:r>
        </a:p>
      </xdr:txBody>
    </xdr:sp>
    <xdr:clientData/>
  </xdr:twoCellAnchor>
  <xdr:twoCellAnchor>
    <xdr:from>
      <xdr:col>1</xdr:col>
      <xdr:colOff>38100</xdr:colOff>
      <xdr:row>106</xdr:row>
      <xdr:rowOff>95250</xdr:rowOff>
    </xdr:from>
    <xdr:to>
      <xdr:col>8</xdr:col>
      <xdr:colOff>695325</xdr:colOff>
      <xdr:row>109</xdr:row>
      <xdr:rowOff>95250</xdr:rowOff>
    </xdr:to>
    <xdr:sp>
      <xdr:nvSpPr>
        <xdr:cNvPr id="3" name="Text 18"/>
        <xdr:cNvSpPr txBox="1">
          <a:spLocks noChangeArrowheads="1"/>
        </xdr:cNvSpPr>
      </xdr:nvSpPr>
      <xdr:spPr>
        <a:xfrm>
          <a:off x="342900" y="21078825"/>
          <a:ext cx="6715125" cy="561975"/>
        </a:xfrm>
        <a:prstGeom prst="rect">
          <a:avLst/>
        </a:prstGeom>
        <a:solidFill>
          <a:srgbClr val="FFFFFF"/>
        </a:solidFill>
        <a:ln w="1" cmpd="sng">
          <a:noFill/>
        </a:ln>
      </xdr:spPr>
      <xdr:txBody>
        <a:bodyPr vertOverflow="clip" wrap="square"/>
        <a:p>
          <a:pPr algn="just">
            <a:defRPr/>
          </a:pPr>
          <a:r>
            <a:rPr lang="en-US" cap="none" sz="1400" b="0" i="0" u="none" baseline="0"/>
            <a:t>There were no material events subsequent to the end of the reporting quarter.
</a:t>
          </a:r>
        </a:p>
      </xdr:txBody>
    </xdr:sp>
    <xdr:clientData/>
  </xdr:twoCellAnchor>
  <xdr:twoCellAnchor>
    <xdr:from>
      <xdr:col>1</xdr:col>
      <xdr:colOff>9525</xdr:colOff>
      <xdr:row>137</xdr:row>
      <xdr:rowOff>9525</xdr:rowOff>
    </xdr:from>
    <xdr:to>
      <xdr:col>8</xdr:col>
      <xdr:colOff>609600</xdr:colOff>
      <xdr:row>140</xdr:row>
      <xdr:rowOff>0</xdr:rowOff>
    </xdr:to>
    <xdr:sp>
      <xdr:nvSpPr>
        <xdr:cNvPr id="4" name="Text 18"/>
        <xdr:cNvSpPr txBox="1">
          <a:spLocks noChangeArrowheads="1"/>
        </xdr:cNvSpPr>
      </xdr:nvSpPr>
      <xdr:spPr>
        <a:xfrm>
          <a:off x="314325" y="26269950"/>
          <a:ext cx="6657975" cy="552450"/>
        </a:xfrm>
        <a:prstGeom prst="rect">
          <a:avLst/>
        </a:prstGeom>
        <a:solidFill>
          <a:srgbClr val="FFFFFF"/>
        </a:solidFill>
        <a:ln w="1" cmpd="sng">
          <a:noFill/>
        </a:ln>
      </xdr:spPr>
      <xdr:txBody>
        <a:bodyPr vertOverflow="clip" wrap="square"/>
        <a:p>
          <a:pPr algn="l">
            <a:defRPr/>
          </a:pPr>
          <a:r>
            <a:rPr lang="en-US" cap="none" sz="1200" b="0" i="0" u="none" baseline="0">
              <a:solidFill>
                <a:srgbClr val="000000"/>
              </a:solidFill>
            </a:rPr>
            <a:t>There were no material changes in contingent liabilities and contingent assets of a material nature since the last audited financial statements for the year ended 31 December 2004.</a:t>
          </a:r>
        </a:p>
      </xdr:txBody>
    </xdr:sp>
    <xdr:clientData/>
  </xdr:twoCellAnchor>
  <xdr:twoCellAnchor>
    <xdr:from>
      <xdr:col>1</xdr:col>
      <xdr:colOff>28575</xdr:colOff>
      <xdr:row>162</xdr:row>
      <xdr:rowOff>47625</xdr:rowOff>
    </xdr:from>
    <xdr:to>
      <xdr:col>9</xdr:col>
      <xdr:colOff>9525</xdr:colOff>
      <xdr:row>170</xdr:row>
      <xdr:rowOff>104775</xdr:rowOff>
    </xdr:to>
    <xdr:sp>
      <xdr:nvSpPr>
        <xdr:cNvPr id="5" name="Text 18"/>
        <xdr:cNvSpPr txBox="1">
          <a:spLocks noChangeArrowheads="1"/>
        </xdr:cNvSpPr>
      </xdr:nvSpPr>
      <xdr:spPr>
        <a:xfrm>
          <a:off x="333375" y="31670625"/>
          <a:ext cx="6781800" cy="1457325"/>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With the continuing improvement in the world economic prospects, the performance outlook for year 2005 is envisaged to be favourable. 
The Group is also expected to improve upon its results through increased efficiency in the Group's operation.
Barring unforeseen circumstances, the Group’s performance for the coming  financial year ending 31 December 2005 is expected to be good.</a:t>
          </a:r>
        </a:p>
      </xdr:txBody>
    </xdr:sp>
    <xdr:clientData/>
  </xdr:twoCellAnchor>
  <xdr:twoCellAnchor>
    <xdr:from>
      <xdr:col>1</xdr:col>
      <xdr:colOff>9525</xdr:colOff>
      <xdr:row>172</xdr:row>
      <xdr:rowOff>0</xdr:rowOff>
    </xdr:from>
    <xdr:to>
      <xdr:col>9</xdr:col>
      <xdr:colOff>523875</xdr:colOff>
      <xdr:row>172</xdr:row>
      <xdr:rowOff>0</xdr:rowOff>
    </xdr:to>
    <xdr:sp>
      <xdr:nvSpPr>
        <xdr:cNvPr id="6" name="Text 18"/>
        <xdr:cNvSpPr txBox="1">
          <a:spLocks noChangeArrowheads="1"/>
        </xdr:cNvSpPr>
      </xdr:nvSpPr>
      <xdr:spPr>
        <a:xfrm>
          <a:off x="314325" y="33375600"/>
          <a:ext cx="73152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193</xdr:row>
      <xdr:rowOff>9525</xdr:rowOff>
    </xdr:from>
    <xdr:to>
      <xdr:col>8</xdr:col>
      <xdr:colOff>733425</xdr:colOff>
      <xdr:row>196</xdr:row>
      <xdr:rowOff>0</xdr:rowOff>
    </xdr:to>
    <xdr:sp>
      <xdr:nvSpPr>
        <xdr:cNvPr id="7" name="Text 18"/>
        <xdr:cNvSpPr txBox="1">
          <a:spLocks noChangeArrowheads="1"/>
        </xdr:cNvSpPr>
      </xdr:nvSpPr>
      <xdr:spPr>
        <a:xfrm>
          <a:off x="314325" y="37633275"/>
          <a:ext cx="6781800" cy="552450"/>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There were no sale of unquoted investments and/or properties for the current quarter and financial period to date.</a:t>
          </a:r>
        </a:p>
      </xdr:txBody>
    </xdr:sp>
    <xdr:clientData/>
  </xdr:twoCellAnchor>
  <xdr:twoCellAnchor>
    <xdr:from>
      <xdr:col>1</xdr:col>
      <xdr:colOff>9525</xdr:colOff>
      <xdr:row>199</xdr:row>
      <xdr:rowOff>9525</xdr:rowOff>
    </xdr:from>
    <xdr:to>
      <xdr:col>9</xdr:col>
      <xdr:colOff>9525</xdr:colOff>
      <xdr:row>203</xdr:row>
      <xdr:rowOff>85725</xdr:rowOff>
    </xdr:to>
    <xdr:sp>
      <xdr:nvSpPr>
        <xdr:cNvPr id="8" name="Text 18"/>
        <xdr:cNvSpPr txBox="1">
          <a:spLocks noChangeArrowheads="1"/>
        </xdr:cNvSpPr>
      </xdr:nvSpPr>
      <xdr:spPr>
        <a:xfrm>
          <a:off x="314325" y="38833425"/>
          <a:ext cx="6800850" cy="838200"/>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253</xdr:row>
      <xdr:rowOff>9525</xdr:rowOff>
    </xdr:from>
    <xdr:to>
      <xdr:col>8</xdr:col>
      <xdr:colOff>733425</xdr:colOff>
      <xdr:row>255</xdr:row>
      <xdr:rowOff>104775</xdr:rowOff>
    </xdr:to>
    <xdr:sp>
      <xdr:nvSpPr>
        <xdr:cNvPr id="9" name="Text 18"/>
        <xdr:cNvSpPr txBox="1">
          <a:spLocks noChangeArrowheads="1"/>
        </xdr:cNvSpPr>
      </xdr:nvSpPr>
      <xdr:spPr>
        <a:xfrm>
          <a:off x="314325" y="49968150"/>
          <a:ext cx="6781800" cy="542925"/>
        </a:xfrm>
        <a:prstGeom prst="rect">
          <a:avLst/>
        </a:prstGeom>
        <a:solidFill>
          <a:srgbClr val="FFFFFF"/>
        </a:solidFill>
        <a:ln w="1" cmpd="sng">
          <a:noFill/>
        </a:ln>
      </xdr:spPr>
      <xdr:txBody>
        <a:bodyPr vertOverflow="clip" wrap="square"/>
        <a:p>
          <a:pPr algn="just">
            <a:defRPr/>
          </a:pPr>
          <a:r>
            <a:rPr lang="en-US" cap="none" sz="14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258</xdr:row>
      <xdr:rowOff>9525</xdr:rowOff>
    </xdr:from>
    <xdr:to>
      <xdr:col>8</xdr:col>
      <xdr:colOff>733425</xdr:colOff>
      <xdr:row>261</xdr:row>
      <xdr:rowOff>0</xdr:rowOff>
    </xdr:to>
    <xdr:sp>
      <xdr:nvSpPr>
        <xdr:cNvPr id="10" name="Text 18"/>
        <xdr:cNvSpPr txBox="1">
          <a:spLocks noChangeArrowheads="1"/>
        </xdr:cNvSpPr>
      </xdr:nvSpPr>
      <xdr:spPr>
        <a:xfrm>
          <a:off x="314325" y="51006375"/>
          <a:ext cx="6781800" cy="552450"/>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There are no changes to any material litigation since the last audited financial statement for the year ended 31 December 2004.</a:t>
          </a:r>
        </a:p>
      </xdr:txBody>
    </xdr:sp>
    <xdr:clientData/>
  </xdr:twoCellAnchor>
  <xdr:twoCellAnchor>
    <xdr:from>
      <xdr:col>1</xdr:col>
      <xdr:colOff>9525</xdr:colOff>
      <xdr:row>9</xdr:row>
      <xdr:rowOff>0</xdr:rowOff>
    </xdr:from>
    <xdr:to>
      <xdr:col>8</xdr:col>
      <xdr:colOff>733425</xdr:colOff>
      <xdr:row>21</xdr:row>
      <xdr:rowOff>133350</xdr:rowOff>
    </xdr:to>
    <xdr:sp>
      <xdr:nvSpPr>
        <xdr:cNvPr id="11" name="TextBox 16"/>
        <xdr:cNvSpPr txBox="1">
          <a:spLocks noChangeArrowheads="1"/>
        </xdr:cNvSpPr>
      </xdr:nvSpPr>
      <xdr:spPr>
        <a:xfrm>
          <a:off x="314325" y="1838325"/>
          <a:ext cx="6781800" cy="2295525"/>
        </a:xfrm>
        <a:prstGeom prst="rect">
          <a:avLst/>
        </a:prstGeom>
        <a:solidFill>
          <a:srgbClr val="FFFFFF"/>
        </a:solidFill>
        <a:ln w="9525" cmpd="sng">
          <a:noFill/>
        </a:ln>
      </xdr:spPr>
      <xdr:txBody>
        <a:bodyPr vertOverflow="clip" wrap="square"/>
        <a:p>
          <a:pPr algn="l">
            <a:defRPr/>
          </a:pPr>
          <a:r>
            <a:rPr lang="en-US" cap="none" sz="1400" b="0" i="0" u="none" baseline="0"/>
            <a:t>The interim financial statements are unaudited and have been prepared in compliance with FRS 134 Interim Financial Reporting and Chapter 9 Part K of the Listing Requirements of Bursa Malaysia Securities Berhad ("Bursa Securities").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a:t>
          </a:r>
        </a:p>
      </xdr:txBody>
    </xdr:sp>
    <xdr:clientData/>
  </xdr:twoCellAnchor>
  <xdr:twoCellAnchor>
    <xdr:from>
      <xdr:col>1</xdr:col>
      <xdr:colOff>19050</xdr:colOff>
      <xdr:row>47</xdr:row>
      <xdr:rowOff>19050</xdr:rowOff>
    </xdr:from>
    <xdr:to>
      <xdr:col>9</xdr:col>
      <xdr:colOff>0</xdr:colOff>
      <xdr:row>50</xdr:row>
      <xdr:rowOff>0</xdr:rowOff>
    </xdr:to>
    <xdr:sp>
      <xdr:nvSpPr>
        <xdr:cNvPr id="12" name="TextBox 17"/>
        <xdr:cNvSpPr txBox="1">
          <a:spLocks noChangeArrowheads="1"/>
        </xdr:cNvSpPr>
      </xdr:nvSpPr>
      <xdr:spPr>
        <a:xfrm>
          <a:off x="323850" y="9467850"/>
          <a:ext cx="6781800" cy="533400"/>
        </a:xfrm>
        <a:prstGeom prst="rect">
          <a:avLst/>
        </a:prstGeom>
        <a:solidFill>
          <a:srgbClr val="FFFFFF"/>
        </a:solidFill>
        <a:ln w="9525" cmpd="sng">
          <a:noFill/>
        </a:ln>
      </xdr:spPr>
      <xdr:txBody>
        <a:bodyPr vertOverflow="clip" wrap="square"/>
        <a:p>
          <a:pPr algn="l">
            <a:defRPr/>
          </a:pPr>
          <a:r>
            <a:rPr lang="en-US" cap="none" sz="1400" b="0" i="0" u="none" baseline="0"/>
            <a:t>There was no issuance, cancellations, repurchases, resale and repayment of debt and equity securities in the current period to date under review.</a:t>
          </a:r>
        </a:p>
      </xdr:txBody>
    </xdr:sp>
    <xdr:clientData/>
  </xdr:twoCellAnchor>
  <xdr:twoCellAnchor>
    <xdr:from>
      <xdr:col>0</xdr:col>
      <xdr:colOff>276225</xdr:colOff>
      <xdr:row>280</xdr:row>
      <xdr:rowOff>0</xdr:rowOff>
    </xdr:from>
    <xdr:to>
      <xdr:col>8</xdr:col>
      <xdr:colOff>723900</xdr:colOff>
      <xdr:row>282</xdr:row>
      <xdr:rowOff>38100</xdr:rowOff>
    </xdr:to>
    <xdr:sp>
      <xdr:nvSpPr>
        <xdr:cNvPr id="13" name="TextBox 18"/>
        <xdr:cNvSpPr txBox="1">
          <a:spLocks noChangeArrowheads="1"/>
        </xdr:cNvSpPr>
      </xdr:nvSpPr>
      <xdr:spPr>
        <a:xfrm>
          <a:off x="276225" y="56445150"/>
          <a:ext cx="6810375" cy="514350"/>
        </a:xfrm>
        <a:prstGeom prst="rect">
          <a:avLst/>
        </a:prstGeom>
        <a:solidFill>
          <a:srgbClr val="FFFFFF"/>
        </a:solidFill>
        <a:ln w="9525" cmpd="sng">
          <a:noFill/>
        </a:ln>
      </xdr:spPr>
      <xdr:txBody>
        <a:bodyPr vertOverflow="clip" wrap="square"/>
        <a:p>
          <a:pPr algn="l">
            <a:defRPr/>
          </a:pPr>
          <a:r>
            <a:rPr lang="en-US" cap="none" sz="14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111</xdr:row>
      <xdr:rowOff>0</xdr:rowOff>
    </xdr:from>
    <xdr:to>
      <xdr:col>9</xdr:col>
      <xdr:colOff>514350</xdr:colOff>
      <xdr:row>111</xdr:row>
      <xdr:rowOff>0</xdr:rowOff>
    </xdr:to>
    <xdr:sp>
      <xdr:nvSpPr>
        <xdr:cNvPr id="14" name="TextBox 19"/>
        <xdr:cNvSpPr txBox="1">
          <a:spLocks noChangeArrowheads="1"/>
        </xdr:cNvSpPr>
      </xdr:nvSpPr>
      <xdr:spPr>
        <a:xfrm>
          <a:off x="323850" y="22202775"/>
          <a:ext cx="72961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111</xdr:row>
      <xdr:rowOff>0</xdr:rowOff>
    </xdr:from>
    <xdr:to>
      <xdr:col>9</xdr:col>
      <xdr:colOff>447675</xdr:colOff>
      <xdr:row>111</xdr:row>
      <xdr:rowOff>0</xdr:rowOff>
    </xdr:to>
    <xdr:sp>
      <xdr:nvSpPr>
        <xdr:cNvPr id="15" name="TextBox 20"/>
        <xdr:cNvSpPr txBox="1">
          <a:spLocks noChangeArrowheads="1"/>
        </xdr:cNvSpPr>
      </xdr:nvSpPr>
      <xdr:spPr>
        <a:xfrm>
          <a:off x="304800" y="22202775"/>
          <a:ext cx="7248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285</xdr:row>
      <xdr:rowOff>0</xdr:rowOff>
    </xdr:from>
    <xdr:to>
      <xdr:col>8</xdr:col>
      <xdr:colOff>733425</xdr:colOff>
      <xdr:row>291</xdr:row>
      <xdr:rowOff>85725</xdr:rowOff>
    </xdr:to>
    <xdr:sp>
      <xdr:nvSpPr>
        <xdr:cNvPr id="16" name="TextBox 21"/>
        <xdr:cNvSpPr txBox="1">
          <a:spLocks noChangeArrowheads="1"/>
        </xdr:cNvSpPr>
      </xdr:nvSpPr>
      <xdr:spPr>
        <a:xfrm>
          <a:off x="276225" y="57635775"/>
          <a:ext cx="6819900" cy="1514475"/>
        </a:xfrm>
        <a:prstGeom prst="rect">
          <a:avLst/>
        </a:prstGeom>
        <a:solidFill>
          <a:srgbClr val="FFFFFF"/>
        </a:solidFill>
        <a:ln w="9525" cmpd="sng">
          <a:noFill/>
        </a:ln>
      </xdr:spPr>
      <xdr:txBody>
        <a:bodyPr vertOverflow="clip" wrap="square"/>
        <a:p>
          <a:pPr algn="l">
            <a:defRPr/>
          </a:pPr>
          <a:r>
            <a:rPr lang="en-US" cap="none" sz="1400" b="0" i="0" u="none" baseline="0">
              <a:latin typeface="Times New Roman"/>
              <a:ea typeface="Times New Roman"/>
              <a:cs typeface="Times New Roman"/>
            </a:rPr>
            <a:t>By order of the Board
</a:t>
          </a:r>
          <a:r>
            <a:rPr lang="en-US" cap="none" sz="1400" b="1" i="0" u="none" baseline="0">
              <a:latin typeface="Times New Roman"/>
              <a:ea typeface="Times New Roman"/>
              <a:cs typeface="Times New Roman"/>
            </a:rPr>
            <a:t>PROGRESSIVE IMPACT CORPORATION BERHAD</a:t>
          </a:r>
          <a:r>
            <a:rPr lang="en-US" cap="none" sz="1400" b="0" i="0" u="none" baseline="0">
              <a:latin typeface="Times New Roman"/>
              <a:ea typeface="Times New Roman"/>
              <a:cs typeface="Times New Roman"/>
            </a:rPr>
            <a:t>
Hajjah Zaidah Binti Haji Mohd Salleh                                                               Shah Alam
Company Secretary ( MIA 3313)                                                                   03 Aug 2005 </a:t>
          </a:r>
        </a:p>
      </xdr:txBody>
    </xdr:sp>
    <xdr:clientData/>
  </xdr:twoCellAnchor>
  <xdr:twoCellAnchor>
    <xdr:from>
      <xdr:col>1</xdr:col>
      <xdr:colOff>9525</xdr:colOff>
      <xdr:row>30</xdr:row>
      <xdr:rowOff>0</xdr:rowOff>
    </xdr:from>
    <xdr:to>
      <xdr:col>9</xdr:col>
      <xdr:colOff>419100</xdr:colOff>
      <xdr:row>30</xdr:row>
      <xdr:rowOff>0</xdr:rowOff>
    </xdr:to>
    <xdr:sp>
      <xdr:nvSpPr>
        <xdr:cNvPr id="17" name="Text 18"/>
        <xdr:cNvSpPr txBox="1">
          <a:spLocks noChangeArrowheads="1"/>
        </xdr:cNvSpPr>
      </xdr:nvSpPr>
      <xdr:spPr>
        <a:xfrm>
          <a:off x="314325" y="5848350"/>
          <a:ext cx="72104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28575</xdr:colOff>
      <xdr:row>112</xdr:row>
      <xdr:rowOff>95250</xdr:rowOff>
    </xdr:from>
    <xdr:to>
      <xdr:col>8</xdr:col>
      <xdr:colOff>733425</xdr:colOff>
      <xdr:row>132</xdr:row>
      <xdr:rowOff>85725</xdr:rowOff>
    </xdr:to>
    <xdr:sp>
      <xdr:nvSpPr>
        <xdr:cNvPr id="18" name="Text 18"/>
        <xdr:cNvSpPr txBox="1">
          <a:spLocks noChangeArrowheads="1"/>
        </xdr:cNvSpPr>
      </xdr:nvSpPr>
      <xdr:spPr>
        <a:xfrm>
          <a:off x="333375" y="22583775"/>
          <a:ext cx="6762750" cy="3295650"/>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There was no change in the composition of the Group for the current year to date except for the followings:-
(i)  On 15 February 2005, the Company announced the incorporation of its new wholly owned subsidiary, ASMA Environmental Solutions Sdn. Bhd with an authorised ordinary share capital of RM 100,000 comprising 100,000 ordinary shares of RM 1.00 each, and paid-up ordianary share capital of RM 2.00 comprising 2 ordinary shares of RM 1.00 each for cash consideration. The new subsidiary would be principally involved in providing environmental engineering solutions.
(ii) On 1 March 2005, the Company announced the acquisition of 4 ordinary shares of RM 0.50 each representing 100% of the issued and paid up capital in PI Enviro Technologies Sdn. Bhd. ("PIET") for a total consideration of RM 2.00. The intended principal activity of PIET is the trading of high-end environmental monitoring and laboratory equipment.
(iii)  On 10 May 2005, the Company announced the acquisition of 80% stake in P.T ALS Indonesia through its subsidiary ALS Technichem (M) Sdn. Bhd. for a total cash consideration of approximately RM 1.45 Million. PIC will have 47.2% effective interest in P.T. ALS Indonesia via this acquisition. 
</a:t>
          </a:r>
        </a:p>
      </xdr:txBody>
    </xdr:sp>
    <xdr:clientData/>
  </xdr:twoCellAnchor>
  <xdr:twoCellAnchor>
    <xdr:from>
      <xdr:col>1</xdr:col>
      <xdr:colOff>28575</xdr:colOff>
      <xdr:row>91</xdr:row>
      <xdr:rowOff>9525</xdr:rowOff>
    </xdr:from>
    <xdr:to>
      <xdr:col>9</xdr:col>
      <xdr:colOff>9525</xdr:colOff>
      <xdr:row>103</xdr:row>
      <xdr:rowOff>114300</xdr:rowOff>
    </xdr:to>
    <xdr:sp>
      <xdr:nvSpPr>
        <xdr:cNvPr id="19" name="TextBox 26"/>
        <xdr:cNvSpPr txBox="1">
          <a:spLocks noChangeArrowheads="1"/>
        </xdr:cNvSpPr>
      </xdr:nvSpPr>
      <xdr:spPr>
        <a:xfrm>
          <a:off x="333375" y="18745200"/>
          <a:ext cx="6781800" cy="2171700"/>
        </a:xfrm>
        <a:prstGeom prst="rect">
          <a:avLst/>
        </a:prstGeom>
        <a:solidFill>
          <a:srgbClr val="FFFFFF"/>
        </a:solidFill>
        <a:ln w="9525" cmpd="sng">
          <a:noFill/>
        </a:ln>
      </xdr:spPr>
      <xdr:txBody>
        <a:bodyPr vertOverflow="clip" wrap="square"/>
        <a:p>
          <a:pPr algn="l">
            <a:defRPr/>
          </a:pPr>
          <a:r>
            <a:rPr lang="en-US" cap="none" sz="1400" b="0" i="0" u="none" baseline="0"/>
            <a:t>Further to the condition imposed on the Company vide approval letter on the proposed flotation of PIC on the Second Board of the Bursa Malaysia Securities Berhad issued by the Securities Commission (“SC”) dated 21 June 2004 (”Approval Letter”), to have the ownership on the Lot No. 64275 (formerly known as H.S (d) 142762 P.T no. 17707) Mukim of Damansara District of Petaling, Selangor be transferred and registered into the document of title (“Transfer”) within 1 year from the date of the Approval Letter.
SC has vide its letter dated 21 June 2005, granted a further extension of another 6 months till 20 December 2005 for the Company to complete the Transfer.
The Memorandum of Transfer was presented for registration to the Shah Alam Land Office on   29 June 2005
</a:t>
          </a:r>
        </a:p>
      </xdr:txBody>
    </xdr:sp>
    <xdr:clientData/>
  </xdr:twoCellAnchor>
  <xdr:twoCellAnchor>
    <xdr:from>
      <xdr:col>1</xdr:col>
      <xdr:colOff>28575</xdr:colOff>
      <xdr:row>52</xdr:row>
      <xdr:rowOff>95250</xdr:rowOff>
    </xdr:from>
    <xdr:to>
      <xdr:col>9</xdr:col>
      <xdr:colOff>9525</xdr:colOff>
      <xdr:row>59</xdr:row>
      <xdr:rowOff>0</xdr:rowOff>
    </xdr:to>
    <xdr:sp>
      <xdr:nvSpPr>
        <xdr:cNvPr id="20" name="TextBox 28"/>
        <xdr:cNvSpPr txBox="1">
          <a:spLocks noChangeArrowheads="1"/>
        </xdr:cNvSpPr>
      </xdr:nvSpPr>
      <xdr:spPr>
        <a:xfrm>
          <a:off x="333375" y="10620375"/>
          <a:ext cx="6781800" cy="1066800"/>
        </a:xfrm>
        <a:prstGeom prst="rect">
          <a:avLst/>
        </a:prstGeom>
        <a:solidFill>
          <a:srgbClr val="FFFFFF"/>
        </a:solidFill>
        <a:ln w="9525" cmpd="sng">
          <a:noFill/>
        </a:ln>
      </xdr:spPr>
      <xdr:txBody>
        <a:bodyPr vertOverflow="clip" wrap="square"/>
        <a:p>
          <a:pPr algn="l">
            <a:defRPr/>
          </a:pPr>
          <a:r>
            <a:rPr lang="en-US" cap="none" sz="1400" b="0" i="0" u="none" baseline="0"/>
            <a:t>The  First and Final Dividend of 4.17 sen per share less tax at 28% was paid on 26 May 2005 to all shareholders on the Register of Members at the close of business at 12 May 2005.
The Board of Directors has on 3 August 2005 approved the payment of an interim dividend of  2.66 sen per share less tax 28% to be paid on 29 August 2005 to all Shareholders on the Register of Members at the close of business at 22 August 2005.</a:t>
          </a:r>
        </a:p>
      </xdr:txBody>
    </xdr:sp>
    <xdr:clientData/>
  </xdr:twoCellAnchor>
  <xdr:twoCellAnchor>
    <xdr:from>
      <xdr:col>1</xdr:col>
      <xdr:colOff>66675</xdr:colOff>
      <xdr:row>148</xdr:row>
      <xdr:rowOff>9525</xdr:rowOff>
    </xdr:from>
    <xdr:to>
      <xdr:col>8</xdr:col>
      <xdr:colOff>723900</xdr:colOff>
      <xdr:row>160</xdr:row>
      <xdr:rowOff>76200</xdr:rowOff>
    </xdr:to>
    <xdr:sp>
      <xdr:nvSpPr>
        <xdr:cNvPr id="21" name="Text 18"/>
        <xdr:cNvSpPr txBox="1">
          <a:spLocks noChangeArrowheads="1"/>
        </xdr:cNvSpPr>
      </xdr:nvSpPr>
      <xdr:spPr>
        <a:xfrm>
          <a:off x="371475" y="29346525"/>
          <a:ext cx="6715125" cy="2733675"/>
        </a:xfrm>
        <a:prstGeom prst="rect">
          <a:avLst/>
        </a:prstGeom>
        <a:solidFill>
          <a:srgbClr val="FFFFFF"/>
        </a:solidFill>
        <a:ln w="0" cmpd="sng">
          <a:noFill/>
        </a:ln>
      </xdr:spPr>
      <xdr:txBody>
        <a:bodyPr vertOverflow="clip" wrap="square"/>
        <a:p>
          <a:pPr algn="l">
            <a:defRPr/>
          </a:pPr>
          <a:r>
            <a:rPr lang="en-US" cap="none" sz="1400" b="0" i="0" u="none" baseline="0">
              <a:solidFill>
                <a:srgbClr val="000000"/>
              </a:solidFill>
            </a:rPr>
            <a:t>For the second quarter ended 30 June 2005, the Group recorded a revenue of RM10.1 million and profit after tax of RM2.4million.  The revenues increased by 10.9% compared to the immediate preceeding quarter mainly attributed by the revenues earned from the newly acquired subsidiary in Indonesia for the Laboratory Testing Services Segment. The environmental consultancy segment has also contributed to the increase of revenues by 3.3% compared to the immediate preceeding quarter results.
The profit before tax has also increased from RM 3.36 million in the immediate preceeding quarter to RM 3.64 million for the second quarter.  An increase of 8.3% ,  47.1% of the increased are contributed by the newly acquired subsidiary in Indonesia whilst the balance are contributed by the gain from disposal of a company motor vehicle for RM 0.095 million and local operations.
</a:t>
          </a:r>
        </a:p>
      </xdr:txBody>
    </xdr:sp>
    <xdr:clientData/>
  </xdr:twoCellAnchor>
  <xdr:twoCellAnchor>
    <xdr:from>
      <xdr:col>1</xdr:col>
      <xdr:colOff>28575</xdr:colOff>
      <xdr:row>206</xdr:row>
      <xdr:rowOff>104775</xdr:rowOff>
    </xdr:from>
    <xdr:to>
      <xdr:col>8</xdr:col>
      <xdr:colOff>723900</xdr:colOff>
      <xdr:row>217</xdr:row>
      <xdr:rowOff>28575</xdr:rowOff>
    </xdr:to>
    <xdr:sp>
      <xdr:nvSpPr>
        <xdr:cNvPr id="22" name="TextBox 31"/>
        <xdr:cNvSpPr txBox="1">
          <a:spLocks noChangeArrowheads="1"/>
        </xdr:cNvSpPr>
      </xdr:nvSpPr>
      <xdr:spPr>
        <a:xfrm>
          <a:off x="333375" y="41176575"/>
          <a:ext cx="6753225" cy="17526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There were no corporate proposals announced from the date of the last quarterly report to   
    the date of this announcement.
b) </a:t>
          </a:r>
          <a:r>
            <a:rPr lang="en-US" cap="none" sz="1400" b="1" i="0" u="none" baseline="0">
              <a:latin typeface="Times New Roman"/>
              <a:ea typeface="Times New Roman"/>
              <a:cs typeface="Times New Roman"/>
            </a:rPr>
            <a:t>Utilisation of Listing Proceeds</a:t>
          </a:r>
          <a:r>
            <a:rPr lang="en-US" cap="none" sz="1400" b="0" i="0" u="none" baseline="0">
              <a:latin typeface="Times New Roman"/>
              <a:ea typeface="Times New Roman"/>
              <a:cs typeface="Times New Roman"/>
            </a:rPr>
            <a:t>
As at 30 June 2005, the proceeds arising from the rights issue and public issue of 4.7    million ordinary shares at an issue price of RM1.00 each ( this is prior to the share split where the existing shares of RM1.00 each was subsequently subdivided into ordinary shares of RM0.50 each) and 7.0 million shares at an issue price of RM0.75 each respectively pursuant to the listing of the Company on the Second Board of Bursa Malaysia Securities Berhad amounting to RM9.95 million were utilised as follows:</a:t>
          </a:r>
        </a:p>
      </xdr:txBody>
    </xdr:sp>
    <xdr:clientData/>
  </xdr:twoCellAnchor>
  <xdr:twoCellAnchor>
    <xdr:from>
      <xdr:col>1</xdr:col>
      <xdr:colOff>0</xdr:colOff>
      <xdr:row>246</xdr:row>
      <xdr:rowOff>142875</xdr:rowOff>
    </xdr:from>
    <xdr:to>
      <xdr:col>9</xdr:col>
      <xdr:colOff>0</xdr:colOff>
      <xdr:row>250</xdr:row>
      <xdr:rowOff>0</xdr:rowOff>
    </xdr:to>
    <xdr:sp>
      <xdr:nvSpPr>
        <xdr:cNvPr id="23" name="TextBox 32"/>
        <xdr:cNvSpPr txBox="1">
          <a:spLocks noChangeArrowheads="1"/>
        </xdr:cNvSpPr>
      </xdr:nvSpPr>
      <xdr:spPr>
        <a:xfrm>
          <a:off x="304800" y="49796700"/>
          <a:ext cx="6800850" cy="590550"/>
        </a:xfrm>
        <a:prstGeom prst="rect">
          <a:avLst/>
        </a:prstGeom>
        <a:noFill/>
        <a:ln w="9525" cmpd="sng">
          <a:noFill/>
        </a:ln>
      </xdr:spPr>
      <xdr:txBody>
        <a:bodyPr vertOverflow="clip" wrap="square"/>
        <a:p>
          <a:pPr algn="l">
            <a:defRPr/>
          </a:pPr>
          <a:r>
            <a:rPr lang="en-US" cap="none" sz="1400" b="0" i="0" u="none" baseline="0"/>
            <a:t>The Company has fully settled the term loan for its properties located at No. 19 &amp; 21 Jalan Astaka U8/84, Bukit Jelutong Business &amp; Technology Centre, 40150 Shah Alam and No. 18 Jalan Liku 8/B, Section 8, 40000 Shah Alam during the current quarter.</a:t>
          </a:r>
        </a:p>
      </xdr:txBody>
    </xdr:sp>
    <xdr:clientData/>
  </xdr:twoCellAnchor>
  <xdr:twoCellAnchor>
    <xdr:from>
      <xdr:col>0</xdr:col>
      <xdr:colOff>276225</xdr:colOff>
      <xdr:row>284</xdr:row>
      <xdr:rowOff>0</xdr:rowOff>
    </xdr:from>
    <xdr:to>
      <xdr:col>9</xdr:col>
      <xdr:colOff>9525</xdr:colOff>
      <xdr:row>284</xdr:row>
      <xdr:rowOff>0</xdr:rowOff>
    </xdr:to>
    <xdr:sp>
      <xdr:nvSpPr>
        <xdr:cNvPr id="24" name="TextBox 33"/>
        <xdr:cNvSpPr txBox="1">
          <a:spLocks noChangeArrowheads="1"/>
        </xdr:cNvSpPr>
      </xdr:nvSpPr>
      <xdr:spPr>
        <a:xfrm>
          <a:off x="276225" y="58159650"/>
          <a:ext cx="6838950" cy="0"/>
        </a:xfrm>
        <a:prstGeom prst="rect">
          <a:avLst/>
        </a:prstGeom>
        <a:solidFill>
          <a:srgbClr val="FFFFFF"/>
        </a:solidFill>
        <a:ln w="9525" cmpd="sng">
          <a:noFill/>
        </a:ln>
      </xdr:spPr>
      <xdr:txBody>
        <a:bodyPr vertOverflow="clip" wrap="square"/>
        <a:p>
          <a:pPr algn="l">
            <a:defRPr/>
          </a:pPr>
          <a:r>
            <a:rPr lang="en-US" cap="none" sz="1400" b="0" i="0" u="none" baseline="0"/>
            <a:t>As at 30 June 2005, the proceeds arising from the rights issue and public issue of 4.7 million ordinary shares at an issue price of RM1.00 each ( this is prior to the share split where the existing shares of RM1.00 each was subsequently subdivided into ordinary shares of RM0.50 each) and 7.0 million shares at an issue price of RM0.75 each respectively pursuant to the listing of the Company on the Second Board of Bursa Malaysia Securities Berhad amounting to RM9.95 million were utilised as follows:</a:t>
          </a:r>
        </a:p>
      </xdr:txBody>
    </xdr:sp>
    <xdr:clientData/>
  </xdr:twoCellAnchor>
  <xdr:twoCellAnchor>
    <xdr:from>
      <xdr:col>1</xdr:col>
      <xdr:colOff>9525</xdr:colOff>
      <xdr:row>186</xdr:row>
      <xdr:rowOff>9525</xdr:rowOff>
    </xdr:from>
    <xdr:to>
      <xdr:col>8</xdr:col>
      <xdr:colOff>733425</xdr:colOff>
      <xdr:row>189</xdr:row>
      <xdr:rowOff>0</xdr:rowOff>
    </xdr:to>
    <xdr:sp>
      <xdr:nvSpPr>
        <xdr:cNvPr id="25" name="Text 18"/>
        <xdr:cNvSpPr txBox="1">
          <a:spLocks noChangeArrowheads="1"/>
        </xdr:cNvSpPr>
      </xdr:nvSpPr>
      <xdr:spPr>
        <a:xfrm>
          <a:off x="314325" y="37261800"/>
          <a:ext cx="6781800" cy="552450"/>
        </a:xfrm>
        <a:prstGeom prst="rect">
          <a:avLst/>
        </a:prstGeom>
        <a:solidFill>
          <a:srgbClr val="FFFFFF"/>
        </a:solidFill>
        <a:ln w="1" cmpd="sng">
          <a:noFill/>
        </a:ln>
      </xdr:spPr>
      <xdr:txBody>
        <a:bodyPr vertOverflow="clip" wrap="square"/>
        <a:p>
          <a:pPr algn="l">
            <a:defRPr/>
          </a:pPr>
          <a:r>
            <a:rPr lang="en-US" cap="none" sz="1400" b="0" i="0" u="none" baseline="0">
              <a:solidFill>
                <a:srgbClr val="000000"/>
              </a:solidFill>
            </a:rPr>
            <a:t>The effective tax rate for the quarter under review was  33.5%, which was higher than the statutory income tax rate of 28% due to the difference between the capital allowance and depreciation amount.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aza\June%202005-consol%20P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nadzrah.PICB\Local%20Settings\Temporary%20Internet%20Files\Content.IE5\SX2ZGHMV\PICB-300605%20Qtrly%20R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C"/>
      <sheetName val="ASMA"/>
      <sheetName val="ALS"/>
      <sheetName val="AES"/>
      <sheetName val="QURSB"/>
      <sheetName val="PIET"/>
      <sheetName val="Consol June 05-actual"/>
      <sheetName val="Consol June 05-Bud-asma rev"/>
      <sheetName val="Consol JUNE 05-bud-asma 41.7"/>
      <sheetName val="PROFORMA CONSOL JUNE 2004"/>
      <sheetName val="Consol Summary"/>
      <sheetName val="summary"/>
      <sheetName val="Cash flow"/>
    </sheetNames>
    <sheetDataSet>
      <sheetData sheetId="12">
        <row r="102">
          <cell r="Q102">
            <v>1029647.0800000005</v>
          </cell>
        </row>
        <row r="103">
          <cell r="Q103">
            <v>-3048031</v>
          </cell>
        </row>
        <row r="104">
          <cell r="Q104">
            <v>-2871885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16">
          <cell r="D16">
            <v>10044</v>
          </cell>
          <cell r="H16">
            <v>19576</v>
          </cell>
        </row>
        <row r="18">
          <cell r="D18">
            <v>-868</v>
          </cell>
          <cell r="H18">
            <v>-1514</v>
          </cell>
        </row>
        <row r="24">
          <cell r="D24">
            <v>217</v>
          </cell>
          <cell r="H24">
            <v>234</v>
          </cell>
        </row>
        <row r="28">
          <cell r="D28">
            <v>-243</v>
          </cell>
          <cell r="H28">
            <v>-500</v>
          </cell>
        </row>
        <row r="36">
          <cell r="D36">
            <v>-358</v>
          </cell>
          <cell r="H36">
            <v>-654</v>
          </cell>
        </row>
        <row r="40">
          <cell r="D40">
            <v>2.993617021276596</v>
          </cell>
          <cell r="H40">
            <v>4.120212765957447</v>
          </cell>
        </row>
      </sheetData>
      <sheetData sheetId="3">
        <row r="16">
          <cell r="E16">
            <v>-7708</v>
          </cell>
        </row>
        <row r="18">
          <cell r="E18">
            <v>2631</v>
          </cell>
        </row>
        <row r="20">
          <cell r="E20">
            <v>869</v>
          </cell>
        </row>
        <row r="24">
          <cell r="E24">
            <v>15193.845</v>
          </cell>
        </row>
        <row r="26">
          <cell r="E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view="pageBreakPreview" zoomScaleSheetLayoutView="100" workbookViewId="0" topLeftCell="A1">
      <selection activeCell="A55" sqref="A55"/>
    </sheetView>
  </sheetViews>
  <sheetFormatPr defaultColWidth="9.140625" defaultRowHeight="12.75"/>
  <cols>
    <col min="1" max="1" width="33.28125" style="2" customWidth="1"/>
    <col min="2" max="2" width="12.57421875" style="2" customWidth="1"/>
    <col min="3" max="3" width="1.7109375" style="2" customWidth="1"/>
    <col min="4" max="4" width="12.57421875" style="10" bestFit="1" customWidth="1"/>
    <col min="5" max="5" width="2.00390625" style="2" customWidth="1"/>
    <col min="6" max="6" width="10.28125" style="10" bestFit="1" customWidth="1"/>
    <col min="7" max="7" width="2.00390625" style="2" customWidth="1"/>
    <col min="8" max="8" width="13.8515625" style="10" customWidth="1"/>
    <col min="9" max="16384" width="9.140625" style="2" customWidth="1"/>
  </cols>
  <sheetData>
    <row r="1" spans="1:8" ht="15.75">
      <c r="A1" s="1" t="s">
        <v>110</v>
      </c>
      <c r="B1" s="1"/>
      <c r="C1" s="1"/>
      <c r="D1" s="1"/>
      <c r="E1" s="1"/>
      <c r="F1" s="1"/>
      <c r="G1" s="1"/>
      <c r="H1" s="1"/>
    </row>
    <row r="2" spans="1:8" ht="15.75">
      <c r="A2" s="3" t="s">
        <v>111</v>
      </c>
      <c r="B2" s="1"/>
      <c r="C2" s="1"/>
      <c r="D2" s="1"/>
      <c r="E2" s="1"/>
      <c r="F2" s="1"/>
      <c r="G2" s="1"/>
      <c r="H2" s="1"/>
    </row>
    <row r="3" spans="1:8" ht="15.75">
      <c r="A3" s="3"/>
      <c r="B3" s="1"/>
      <c r="C3" s="1"/>
      <c r="D3" s="1"/>
      <c r="E3" s="1"/>
      <c r="F3" s="1"/>
      <c r="G3" s="1"/>
      <c r="H3" s="1"/>
    </row>
    <row r="5" ht="15.75">
      <c r="A5" s="4" t="s">
        <v>37</v>
      </c>
    </row>
    <row r="6" ht="15.75">
      <c r="A6" s="4" t="s">
        <v>156</v>
      </c>
    </row>
    <row r="7" spans="1:2" ht="15.75">
      <c r="A7" s="4" t="s">
        <v>29</v>
      </c>
      <c r="B7" s="10"/>
    </row>
    <row r="8" spans="1:2" ht="15.75">
      <c r="A8" s="4"/>
      <c r="B8" s="10"/>
    </row>
    <row r="9" spans="1:8" ht="15.75">
      <c r="A9" s="4"/>
      <c r="B9" s="96" t="s">
        <v>38</v>
      </c>
      <c r="C9" s="96"/>
      <c r="D9" s="96"/>
      <c r="F9" s="96" t="s">
        <v>43</v>
      </c>
      <c r="G9" s="96"/>
      <c r="H9" s="96"/>
    </row>
    <row r="10" spans="2:8" ht="15.75">
      <c r="B10" s="33"/>
      <c r="C10" s="10"/>
      <c r="D10" s="33" t="s">
        <v>40</v>
      </c>
      <c r="E10" s="10"/>
      <c r="F10" s="33"/>
      <c r="G10" s="10"/>
      <c r="H10" s="33" t="s">
        <v>40</v>
      </c>
    </row>
    <row r="11" spans="2:8" ht="15.75">
      <c r="B11" s="33" t="s">
        <v>39</v>
      </c>
      <c r="C11" s="10"/>
      <c r="D11" s="33" t="s">
        <v>41</v>
      </c>
      <c r="E11" s="10"/>
      <c r="F11" s="33" t="s">
        <v>39</v>
      </c>
      <c r="G11" s="10"/>
      <c r="H11" s="33" t="s">
        <v>41</v>
      </c>
    </row>
    <row r="12" spans="2:8" ht="15.75">
      <c r="B12" s="33" t="s">
        <v>31</v>
      </c>
      <c r="C12" s="10"/>
      <c r="D12" s="33" t="s">
        <v>31</v>
      </c>
      <c r="E12" s="10"/>
      <c r="F12" s="33" t="s">
        <v>42</v>
      </c>
      <c r="G12" s="10"/>
      <c r="H12" s="33" t="s">
        <v>49</v>
      </c>
    </row>
    <row r="13" spans="2:8" ht="15.75">
      <c r="B13" s="33" t="s">
        <v>153</v>
      </c>
      <c r="C13" s="33"/>
      <c r="D13" s="33" t="s">
        <v>152</v>
      </c>
      <c r="E13" s="33"/>
      <c r="F13" s="33" t="s">
        <v>153</v>
      </c>
      <c r="G13" s="33"/>
      <c r="H13" s="33" t="s">
        <v>152</v>
      </c>
    </row>
    <row r="14" spans="2:8" ht="15.75">
      <c r="B14" s="10"/>
      <c r="C14" s="10"/>
      <c r="D14" s="33" t="s">
        <v>183</v>
      </c>
      <c r="E14" s="10"/>
      <c r="G14" s="10"/>
      <c r="H14" s="33" t="s">
        <v>183</v>
      </c>
    </row>
    <row r="15" spans="2:8" ht="15.75">
      <c r="B15" s="33" t="s">
        <v>6</v>
      </c>
      <c r="C15" s="33"/>
      <c r="D15" s="33" t="s">
        <v>6</v>
      </c>
      <c r="E15" s="33"/>
      <c r="F15" s="33" t="s">
        <v>6</v>
      </c>
      <c r="G15" s="33"/>
      <c r="H15" s="33" t="s">
        <v>6</v>
      </c>
    </row>
    <row r="17" spans="1:8" s="11" customFormat="1" ht="15.75">
      <c r="A17" s="11" t="s">
        <v>11</v>
      </c>
      <c r="B17" s="11">
        <v>10179</v>
      </c>
      <c r="D17" s="12">
        <f>+'[2]IS'!D16</f>
        <v>10044</v>
      </c>
      <c r="F17" s="11">
        <v>19374</v>
      </c>
      <c r="H17" s="12">
        <f>+'[2]IS'!H16</f>
        <v>19576</v>
      </c>
    </row>
    <row r="18" spans="4:8" s="11" customFormat="1" ht="15.75">
      <c r="D18" s="12"/>
      <c r="H18" s="12"/>
    </row>
    <row r="19" spans="1:8" s="11" customFormat="1" ht="15.75">
      <c r="A19" s="11" t="s">
        <v>16</v>
      </c>
      <c r="B19" s="11">
        <v>-3</v>
      </c>
      <c r="D19" s="12">
        <f>+'[2]IS'!D18</f>
        <v>-868</v>
      </c>
      <c r="F19" s="11">
        <v>-117</v>
      </c>
      <c r="H19" s="12">
        <f>+'[2]IS'!H18</f>
        <v>-1514</v>
      </c>
    </row>
    <row r="20" spans="2:8" s="11" customFormat="1" ht="15.75">
      <c r="B20" s="13"/>
      <c r="D20" s="13"/>
      <c r="F20" s="13"/>
      <c r="H20" s="13"/>
    </row>
    <row r="21" spans="1:8" s="11" customFormat="1" ht="15.75">
      <c r="A21" s="11" t="s">
        <v>50</v>
      </c>
      <c r="B21" s="11">
        <f>SUM(B17:B20)</f>
        <v>10176</v>
      </c>
      <c r="D21" s="11">
        <f>SUM(D17:D20)</f>
        <v>9176</v>
      </c>
      <c r="F21" s="11">
        <f>SUM(F17:F20)</f>
        <v>19257</v>
      </c>
      <c r="H21" s="11">
        <f>SUM(H17:H20)</f>
        <v>18062</v>
      </c>
    </row>
    <row r="22" spans="4:8" s="11" customFormat="1" ht="15.75">
      <c r="D22" s="12"/>
      <c r="H22" s="12"/>
    </row>
    <row r="23" spans="1:8" s="11" customFormat="1" ht="15.75">
      <c r="A23" s="2" t="s">
        <v>51</v>
      </c>
      <c r="B23" s="11">
        <v>-6820</v>
      </c>
      <c r="D23" s="12">
        <f>+-4693-67</f>
        <v>-4760</v>
      </c>
      <c r="F23" s="11">
        <v>-12694</v>
      </c>
      <c r="H23" s="12">
        <f>+-10730-103</f>
        <v>-10833</v>
      </c>
    </row>
    <row r="24" spans="1:8" s="11" customFormat="1" ht="15.75">
      <c r="A24" s="2"/>
      <c r="D24" s="12"/>
      <c r="H24" s="12"/>
    </row>
    <row r="25" spans="1:8" s="11" customFormat="1" ht="15.75">
      <c r="A25" s="2" t="s">
        <v>17</v>
      </c>
      <c r="B25" s="11">
        <v>346</v>
      </c>
      <c r="D25" s="12">
        <f>+'[2]IS'!D24</f>
        <v>217</v>
      </c>
      <c r="F25" s="11">
        <v>558</v>
      </c>
      <c r="H25" s="12">
        <f>+'[2]IS'!H24</f>
        <v>234</v>
      </c>
    </row>
    <row r="26" spans="1:8" s="11" customFormat="1" ht="15.75">
      <c r="A26" s="2"/>
      <c r="B26" s="13"/>
      <c r="D26" s="14"/>
      <c r="F26" s="13"/>
      <c r="H26" s="14"/>
    </row>
    <row r="27" spans="1:8" s="11" customFormat="1" ht="15.75">
      <c r="A27" s="2" t="s">
        <v>52</v>
      </c>
      <c r="B27" s="12">
        <f>SUM(B21:B26)</f>
        <v>3702</v>
      </c>
      <c r="C27" s="12">
        <f>SUM(C21:C26)</f>
        <v>0</v>
      </c>
      <c r="D27" s="12">
        <f>SUM(D21:D26)</f>
        <v>4633</v>
      </c>
      <c r="F27" s="12">
        <f>SUM(F21:F26)</f>
        <v>7121</v>
      </c>
      <c r="G27" s="12">
        <f>SUM(G21:G26)</f>
        <v>0</v>
      </c>
      <c r="H27" s="12">
        <f>SUM(H21:H26)</f>
        <v>7463</v>
      </c>
    </row>
    <row r="28" spans="1:8" s="11" customFormat="1" ht="15.75">
      <c r="A28" s="2"/>
      <c r="B28" s="15"/>
      <c r="C28" s="12"/>
      <c r="D28" s="15"/>
      <c r="F28" s="15"/>
      <c r="G28" s="12"/>
      <c r="H28" s="15"/>
    </row>
    <row r="29" spans="1:8" s="11" customFormat="1" ht="15.75">
      <c r="A29" s="2" t="s">
        <v>24</v>
      </c>
      <c r="B29" s="12">
        <v>-67</v>
      </c>
      <c r="D29" s="12">
        <f>+'[2]IS'!D28</f>
        <v>-243</v>
      </c>
      <c r="F29" s="12">
        <v>-129</v>
      </c>
      <c r="H29" s="12">
        <f>+'[2]IS'!H28</f>
        <v>-500</v>
      </c>
    </row>
    <row r="30" spans="1:8" s="11" customFormat="1" ht="15.75">
      <c r="A30" s="2"/>
      <c r="B30" s="14"/>
      <c r="D30" s="14"/>
      <c r="F30" s="14"/>
      <c r="H30" s="14"/>
    </row>
    <row r="31" spans="1:8" s="11" customFormat="1" ht="15.75">
      <c r="A31" s="2" t="s">
        <v>12</v>
      </c>
      <c r="B31" s="12">
        <f>+B27+B29</f>
        <v>3635</v>
      </c>
      <c r="D31" s="12">
        <f>+D27+D29</f>
        <v>4390</v>
      </c>
      <c r="F31" s="12">
        <f>+F27+F29</f>
        <v>6992</v>
      </c>
      <c r="H31" s="12">
        <f>+H27+H29</f>
        <v>6963</v>
      </c>
    </row>
    <row r="32" spans="1:8" s="11" customFormat="1" ht="15.75">
      <c r="A32" s="2"/>
      <c r="B32" s="12"/>
      <c r="D32" s="12"/>
      <c r="F32" s="12"/>
      <c r="H32" s="12"/>
    </row>
    <row r="33" spans="1:8" s="11" customFormat="1" ht="15.75">
      <c r="A33" s="2" t="s">
        <v>5</v>
      </c>
      <c r="B33" s="12">
        <v>-1218</v>
      </c>
      <c r="D33" s="12">
        <f>+-1285+67</f>
        <v>-1218</v>
      </c>
      <c r="F33" s="12">
        <v>-2435</v>
      </c>
      <c r="H33" s="12">
        <f>+-2539+103</f>
        <v>-2436</v>
      </c>
    </row>
    <row r="34" spans="1:8" s="11" customFormat="1" ht="15.75">
      <c r="A34" s="2"/>
      <c r="B34" s="14"/>
      <c r="D34" s="14"/>
      <c r="F34" s="14"/>
      <c r="H34" s="14"/>
    </row>
    <row r="35" spans="1:8" s="11" customFormat="1" ht="15.75">
      <c r="A35" s="2" t="s">
        <v>53</v>
      </c>
      <c r="B35" s="16">
        <f>+B31+B33</f>
        <v>2417</v>
      </c>
      <c r="D35" s="16">
        <f>+D31+D33</f>
        <v>3172</v>
      </c>
      <c r="F35" s="16">
        <f>+F31+F33</f>
        <v>4557</v>
      </c>
      <c r="H35" s="16">
        <f>+H31+H33</f>
        <v>4527</v>
      </c>
    </row>
    <row r="36" spans="2:8" s="11" customFormat="1" ht="15.75">
      <c r="B36" s="17"/>
      <c r="C36" s="17"/>
      <c r="D36" s="15"/>
      <c r="E36" s="17"/>
      <c r="F36" s="17"/>
      <c r="G36" s="17"/>
      <c r="H36" s="15"/>
    </row>
    <row r="37" spans="1:8" s="11" customFormat="1" ht="15.75">
      <c r="A37" s="2" t="s">
        <v>20</v>
      </c>
      <c r="B37" s="11">
        <v>-475</v>
      </c>
      <c r="D37" s="12">
        <f>+'[2]IS'!D36</f>
        <v>-358</v>
      </c>
      <c r="F37" s="11">
        <v>-866</v>
      </c>
      <c r="H37" s="12">
        <f>+'[2]IS'!H36</f>
        <v>-654</v>
      </c>
    </row>
    <row r="38" spans="2:8" s="11" customFormat="1" ht="15.75">
      <c r="B38" s="14"/>
      <c r="D38" s="14"/>
      <c r="F38" s="14"/>
      <c r="H38" s="14"/>
    </row>
    <row r="39" spans="1:8" s="11" customFormat="1" ht="16.5" thickBot="1">
      <c r="A39" s="2" t="s">
        <v>54</v>
      </c>
      <c r="B39" s="18">
        <f>SUM(B35:B38)</f>
        <v>1942</v>
      </c>
      <c r="D39" s="18">
        <f>SUM(D35:D38)</f>
        <v>2814</v>
      </c>
      <c r="F39" s="18">
        <f>SUM(F35:F38)</f>
        <v>3691</v>
      </c>
      <c r="H39" s="18">
        <f>SUM(H35:H38)</f>
        <v>3873</v>
      </c>
    </row>
    <row r="40" spans="1:8" s="11" customFormat="1" ht="16.5" thickTop="1">
      <c r="A40" s="2"/>
      <c r="D40" s="12"/>
      <c r="F40" s="12"/>
      <c r="H40" s="12"/>
    </row>
    <row r="41" spans="1:8" s="11" customFormat="1" ht="16.5" thickBot="1">
      <c r="A41" s="19" t="s">
        <v>151</v>
      </c>
      <c r="B41" s="20">
        <f>Notes!G278</f>
        <v>2.0659574468085107</v>
      </c>
      <c r="C41" s="7"/>
      <c r="D41" s="83">
        <f>+'[2]IS'!D40</f>
        <v>2.993617021276596</v>
      </c>
      <c r="E41" s="7"/>
      <c r="F41" s="20">
        <f>Notes!I278</f>
        <v>3.926595744680851</v>
      </c>
      <c r="H41" s="83">
        <f>+'[2]IS'!H40</f>
        <v>4.120212765957447</v>
      </c>
    </row>
    <row r="42" spans="1:8" s="11" customFormat="1" ht="16.5" thickTop="1">
      <c r="A42" s="2"/>
      <c r="B42" s="21"/>
      <c r="C42" s="7"/>
      <c r="D42" s="8"/>
      <c r="E42" s="7"/>
      <c r="F42" s="21"/>
      <c r="H42" s="15"/>
    </row>
    <row r="43" spans="4:8" s="11" customFormat="1" ht="15.75">
      <c r="D43" s="12"/>
      <c r="F43" s="12"/>
      <c r="H43" s="12"/>
    </row>
    <row r="44" spans="1:8" s="11" customFormat="1" ht="15.75">
      <c r="A44" s="11" t="s">
        <v>55</v>
      </c>
      <c r="D44" s="12"/>
      <c r="F44" s="12"/>
      <c r="H44" s="12"/>
    </row>
    <row r="45" spans="4:8" s="11" customFormat="1" ht="15.75">
      <c r="D45" s="12"/>
      <c r="F45" s="12"/>
      <c r="H45" s="12"/>
    </row>
    <row r="46" spans="4:8" s="11" customFormat="1" ht="15.75">
      <c r="D46" s="12"/>
      <c r="F46" s="12"/>
      <c r="H46" s="12"/>
    </row>
    <row r="47" spans="1:8" s="11" customFormat="1" ht="15.75">
      <c r="A47" s="22"/>
      <c r="B47" s="22"/>
      <c r="C47" s="22"/>
      <c r="D47" s="22"/>
      <c r="E47" s="22"/>
      <c r="F47" s="22"/>
      <c r="G47" s="22"/>
      <c r="H47" s="22"/>
    </row>
    <row r="48" spans="1:8" s="11" customFormat="1" ht="15.75">
      <c r="A48" s="22"/>
      <c r="B48" s="22"/>
      <c r="C48" s="22"/>
      <c r="D48" s="22"/>
      <c r="E48" s="22"/>
      <c r="F48" s="22"/>
      <c r="G48" s="22"/>
      <c r="H48" s="22"/>
    </row>
    <row r="49" spans="1:8" ht="15.75">
      <c r="A49" s="23"/>
      <c r="B49" s="23"/>
      <c r="C49" s="23"/>
      <c r="D49" s="23"/>
      <c r="E49" s="23"/>
      <c r="F49" s="23"/>
      <c r="G49" s="23"/>
      <c r="H49" s="23"/>
    </row>
  </sheetData>
  <mergeCells count="2">
    <mergeCell ref="F9:H9"/>
    <mergeCell ref="B9:D9"/>
  </mergeCells>
  <printOptions/>
  <pageMargins left="1" right="1" top="0.5" bottom="0.5" header="0.5" footer="0.5"/>
  <pageSetup fitToHeight="1" fitToWidth="1" horizontalDpi="1200" verticalDpi="12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3"/>
  <sheetViews>
    <sheetView workbookViewId="0" topLeftCell="A26">
      <selection activeCell="H11" sqref="H11"/>
    </sheetView>
  </sheetViews>
  <sheetFormatPr defaultColWidth="9.140625" defaultRowHeight="12.75"/>
  <cols>
    <col min="1" max="1" width="50.140625" style="2" customWidth="1"/>
    <col min="2" max="2" width="12.57421875" style="2" customWidth="1"/>
    <col min="3" max="3" width="1.7109375" style="2" customWidth="1"/>
    <col min="4" max="4" width="12.57421875" style="10" bestFit="1" customWidth="1"/>
    <col min="5" max="5" width="2.00390625" style="2" customWidth="1"/>
    <col min="6" max="6" width="10.28125" style="10" bestFit="1" customWidth="1"/>
    <col min="7" max="7" width="2.00390625" style="2" customWidth="1"/>
    <col min="8" max="8" width="11.28125" style="10" bestFit="1" customWidth="1"/>
    <col min="9" max="16384" width="9.140625" style="2" customWidth="1"/>
  </cols>
  <sheetData>
    <row r="1" ht="15.75">
      <c r="A1" s="1" t="s">
        <v>110</v>
      </c>
    </row>
    <row r="2" ht="15.75">
      <c r="A2" s="3" t="s">
        <v>111</v>
      </c>
    </row>
    <row r="3" ht="15.75">
      <c r="A3" s="3"/>
    </row>
    <row r="5" ht="15.75">
      <c r="A5" s="4" t="s">
        <v>154</v>
      </c>
    </row>
    <row r="6" ht="15.75">
      <c r="A6" s="4" t="s">
        <v>29</v>
      </c>
    </row>
    <row r="7" spans="2:4" ht="15.75">
      <c r="B7" s="33"/>
      <c r="C7" s="33"/>
      <c r="D7" s="33" t="s">
        <v>32</v>
      </c>
    </row>
    <row r="8" spans="2:4" ht="15.75">
      <c r="B8" s="33"/>
      <c r="C8" s="33"/>
      <c r="D8" s="33" t="s">
        <v>33</v>
      </c>
    </row>
    <row r="9" spans="2:4" ht="15.75">
      <c r="B9" s="33" t="s">
        <v>30</v>
      </c>
      <c r="C9" s="33"/>
      <c r="D9" s="33" t="s">
        <v>34</v>
      </c>
    </row>
    <row r="10" spans="2:4" ht="15.75">
      <c r="B10" s="33" t="s">
        <v>56</v>
      </c>
      <c r="C10" s="33"/>
      <c r="D10" s="33" t="s">
        <v>35</v>
      </c>
    </row>
    <row r="11" spans="2:4" ht="15.75">
      <c r="B11" s="33" t="s">
        <v>31</v>
      </c>
      <c r="C11" s="33"/>
      <c r="D11" s="33" t="s">
        <v>36</v>
      </c>
    </row>
    <row r="12" spans="2:4" ht="15.75">
      <c r="B12" s="95" t="s">
        <v>153</v>
      </c>
      <c r="C12" s="33"/>
      <c r="D12" s="95" t="s">
        <v>134</v>
      </c>
    </row>
    <row r="13" spans="2:4" ht="15.75">
      <c r="B13" s="33" t="s">
        <v>6</v>
      </c>
      <c r="C13" s="33"/>
      <c r="D13" s="33" t="s">
        <v>6</v>
      </c>
    </row>
    <row r="15" spans="1:8" s="11" customFormat="1" ht="15.75">
      <c r="A15" s="24" t="s">
        <v>0</v>
      </c>
      <c r="B15" s="11">
        <v>28899</v>
      </c>
      <c r="D15" s="11">
        <v>28002</v>
      </c>
      <c r="F15" s="12"/>
      <c r="H15" s="12"/>
    </row>
    <row r="16" spans="1:8" s="11" customFormat="1" ht="15.75">
      <c r="A16" s="24" t="s">
        <v>10</v>
      </c>
      <c r="B16" s="11">
        <v>11592</v>
      </c>
      <c r="D16" s="11">
        <v>11520</v>
      </c>
      <c r="F16" s="12"/>
      <c r="H16" s="12"/>
    </row>
    <row r="17" spans="1:8" s="11" customFormat="1" ht="15.75">
      <c r="A17" s="24"/>
      <c r="F17" s="12"/>
      <c r="H17" s="12"/>
    </row>
    <row r="18" spans="1:8" s="11" customFormat="1" ht="15.75">
      <c r="A18" s="24" t="s">
        <v>1</v>
      </c>
      <c r="F18" s="12"/>
      <c r="H18" s="12"/>
    </row>
    <row r="19" spans="1:8" s="11" customFormat="1" ht="15.75">
      <c r="A19" s="17" t="s">
        <v>2</v>
      </c>
      <c r="B19" s="25">
        <v>742</v>
      </c>
      <c r="C19" s="17"/>
      <c r="D19" s="25">
        <v>766</v>
      </c>
      <c r="E19" s="17"/>
      <c r="F19" s="15"/>
      <c r="G19" s="17"/>
      <c r="H19" s="12"/>
    </row>
    <row r="20" spans="1:8" s="11" customFormat="1" ht="15.75">
      <c r="A20" s="17" t="s">
        <v>23</v>
      </c>
      <c r="B20" s="26">
        <f>14869+20</f>
        <v>14889</v>
      </c>
      <c r="C20" s="17"/>
      <c r="D20" s="26">
        <v>10866</v>
      </c>
      <c r="E20" s="17"/>
      <c r="F20" s="15"/>
      <c r="G20" s="17"/>
      <c r="H20" s="12"/>
    </row>
    <row r="21" spans="1:8" s="11" customFormat="1" ht="15.75">
      <c r="A21" s="17" t="s">
        <v>7</v>
      </c>
      <c r="B21" s="26">
        <v>794</v>
      </c>
      <c r="C21" s="17"/>
      <c r="D21" s="26">
        <v>666</v>
      </c>
      <c r="E21" s="17"/>
      <c r="F21" s="15"/>
      <c r="G21" s="17"/>
      <c r="H21" s="12"/>
    </row>
    <row r="22" spans="1:8" s="11" customFormat="1" ht="15.75">
      <c r="A22" s="17" t="s">
        <v>3</v>
      </c>
      <c r="B22" s="26">
        <v>18084</v>
      </c>
      <c r="C22" s="17"/>
      <c r="D22" s="26">
        <f>17348+5627</f>
        <v>22975</v>
      </c>
      <c r="E22" s="17"/>
      <c r="F22" s="15"/>
      <c r="G22" s="17"/>
      <c r="H22" s="12"/>
    </row>
    <row r="23" spans="1:8" s="11" customFormat="1" ht="15.75">
      <c r="A23" s="17"/>
      <c r="B23" s="27">
        <f>SUM(B19:B22)</f>
        <v>34509</v>
      </c>
      <c r="C23" s="17"/>
      <c r="D23" s="27">
        <f>SUM(D19:D22)</f>
        <v>35273</v>
      </c>
      <c r="E23" s="17"/>
      <c r="F23" s="15"/>
      <c r="G23" s="17"/>
      <c r="H23" s="12"/>
    </row>
    <row r="24" spans="1:8" s="11" customFormat="1" ht="15.75">
      <c r="A24" s="28" t="s">
        <v>4</v>
      </c>
      <c r="B24" s="26"/>
      <c r="C24" s="17"/>
      <c r="D24" s="26"/>
      <c r="E24" s="17"/>
      <c r="F24" s="15"/>
      <c r="G24" s="17"/>
      <c r="H24" s="12"/>
    </row>
    <row r="25" spans="1:8" s="11" customFormat="1" ht="15.75">
      <c r="A25" s="17" t="s">
        <v>22</v>
      </c>
      <c r="B25" s="26">
        <v>6526</v>
      </c>
      <c r="C25" s="17"/>
      <c r="D25" s="26">
        <v>5293</v>
      </c>
      <c r="E25" s="17"/>
      <c r="F25" s="15"/>
      <c r="G25" s="17"/>
      <c r="H25" s="12"/>
    </row>
    <row r="26" spans="1:8" s="11" customFormat="1" ht="15.75">
      <c r="A26" s="17" t="s">
        <v>25</v>
      </c>
      <c r="B26" s="29">
        <v>256</v>
      </c>
      <c r="C26" s="17"/>
      <c r="D26" s="29">
        <v>504</v>
      </c>
      <c r="E26" s="17"/>
      <c r="F26" s="15"/>
      <c r="G26" s="17"/>
      <c r="H26" s="12"/>
    </row>
    <row r="27" spans="1:8" s="11" customFormat="1" ht="15.75">
      <c r="A27" s="17" t="s">
        <v>5</v>
      </c>
      <c r="B27" s="26">
        <v>658</v>
      </c>
      <c r="C27" s="17"/>
      <c r="D27" s="26">
        <v>567</v>
      </c>
      <c r="E27" s="17"/>
      <c r="F27" s="15"/>
      <c r="G27" s="17"/>
      <c r="H27" s="12"/>
    </row>
    <row r="28" spans="1:8" s="11" customFormat="1" ht="15.75">
      <c r="A28" s="17"/>
      <c r="B28" s="27">
        <f>SUM(B25:B27)</f>
        <v>7440</v>
      </c>
      <c r="C28" s="17"/>
      <c r="D28" s="27">
        <f>SUM(D25:D27)</f>
        <v>6364</v>
      </c>
      <c r="E28" s="17"/>
      <c r="F28" s="15"/>
      <c r="G28" s="17"/>
      <c r="H28" s="12"/>
    </row>
    <row r="29" spans="6:8" s="11" customFormat="1" ht="15.75">
      <c r="F29" s="12"/>
      <c r="H29" s="12"/>
    </row>
    <row r="30" spans="1:8" s="11" customFormat="1" ht="15.75">
      <c r="A30" s="24" t="s">
        <v>138</v>
      </c>
      <c r="B30" s="11">
        <f>+B23-B28</f>
        <v>27069</v>
      </c>
      <c r="D30" s="11">
        <f>+D23-D28</f>
        <v>28909</v>
      </c>
      <c r="F30" s="12"/>
      <c r="H30" s="12"/>
    </row>
    <row r="31" spans="6:8" s="11" customFormat="1" ht="15.75">
      <c r="F31" s="12"/>
      <c r="H31" s="12"/>
    </row>
    <row r="32" spans="2:8" s="11" customFormat="1" ht="16.5" thickBot="1">
      <c r="B32" s="30">
        <f>B30+B15+B16</f>
        <v>67560</v>
      </c>
      <c r="D32" s="30">
        <f>D30+D15+D16</f>
        <v>68431</v>
      </c>
      <c r="F32" s="12"/>
      <c r="H32" s="12"/>
    </row>
    <row r="33" spans="6:8" s="11" customFormat="1" ht="16.5" thickTop="1">
      <c r="F33" s="12"/>
      <c r="H33" s="12"/>
    </row>
    <row r="34" spans="1:4" ht="15.75">
      <c r="A34" s="4" t="s">
        <v>8</v>
      </c>
      <c r="B34" s="11">
        <v>47000</v>
      </c>
      <c r="D34" s="11">
        <v>47000</v>
      </c>
    </row>
    <row r="35" spans="1:4" ht="15.75">
      <c r="A35" s="4" t="s">
        <v>135</v>
      </c>
      <c r="B35" s="17">
        <v>342</v>
      </c>
      <c r="D35" s="17">
        <v>344</v>
      </c>
    </row>
    <row r="36" spans="1:4" ht="15.75">
      <c r="A36" s="4" t="s">
        <v>113</v>
      </c>
      <c r="B36" s="17">
        <v>2577</v>
      </c>
      <c r="C36" s="5"/>
      <c r="D36" s="17">
        <v>2577</v>
      </c>
    </row>
    <row r="37" spans="1:4" ht="15.75">
      <c r="A37" s="4" t="s">
        <v>27</v>
      </c>
      <c r="B37" s="17">
        <v>8962</v>
      </c>
      <c r="C37" s="5"/>
      <c r="D37" s="17">
        <v>8094</v>
      </c>
    </row>
    <row r="38" spans="1:4" ht="15.75">
      <c r="A38" s="4" t="s">
        <v>26</v>
      </c>
      <c r="B38" s="31">
        <f>SUM(B34:B37)</f>
        <v>58881</v>
      </c>
      <c r="D38" s="31">
        <f>SUM(D34:D37)</f>
        <v>58015</v>
      </c>
    </row>
    <row r="39" spans="1:4" ht="15.75">
      <c r="A39" s="4" t="s">
        <v>20</v>
      </c>
      <c r="B39" s="17">
        <v>3604</v>
      </c>
      <c r="D39" s="17">
        <v>2787</v>
      </c>
    </row>
    <row r="40" spans="1:4" ht="15.75">
      <c r="A40" s="4" t="s">
        <v>28</v>
      </c>
      <c r="B40" s="32">
        <v>1199</v>
      </c>
      <c r="D40" s="32">
        <v>3721</v>
      </c>
    </row>
    <row r="41" spans="1:4" ht="15.75">
      <c r="A41" s="4" t="s">
        <v>155</v>
      </c>
      <c r="B41" s="32">
        <v>-32</v>
      </c>
      <c r="D41" s="32"/>
    </row>
    <row r="42" spans="1:4" ht="15.75">
      <c r="A42" s="4" t="s">
        <v>9</v>
      </c>
      <c r="B42" s="17">
        <v>3908</v>
      </c>
      <c r="D42" s="17">
        <v>3908</v>
      </c>
    </row>
    <row r="43" spans="1:4" ht="16.5" thickBot="1">
      <c r="A43" s="4"/>
      <c r="B43" s="30">
        <f>SUM(B38:B42)</f>
        <v>67560</v>
      </c>
      <c r="D43" s="30">
        <f>SUM(D38:D42)</f>
        <v>68431</v>
      </c>
    </row>
    <row r="44" spans="1:8" ht="16.5" thickTop="1">
      <c r="A44" s="33"/>
      <c r="B44" s="34"/>
      <c r="F44" s="35"/>
      <c r="H44" s="36"/>
    </row>
    <row r="45" spans="1:8" ht="15.75">
      <c r="A45" s="37" t="s">
        <v>109</v>
      </c>
      <c r="B45" s="38">
        <f>(+B38-B16)/94000</f>
        <v>0.5030744680851064</v>
      </c>
      <c r="C45" s="38"/>
      <c r="D45" s="38">
        <f>(+D38-D16)/94000</f>
        <v>0.4946276595744681</v>
      </c>
      <c r="F45" s="35"/>
      <c r="H45" s="36"/>
    </row>
    <row r="46" spans="1:8" ht="15.75">
      <c r="A46" s="37" t="s">
        <v>114</v>
      </c>
      <c r="B46" s="39"/>
      <c r="C46" s="39"/>
      <c r="D46" s="39"/>
      <c r="F46" s="35"/>
      <c r="H46" s="36"/>
    </row>
    <row r="47" spans="1:8" ht="15.75">
      <c r="A47" s="33"/>
      <c r="B47" s="34"/>
      <c r="F47" s="35"/>
      <c r="H47" s="36"/>
    </row>
    <row r="48" spans="1:9" ht="15.75">
      <c r="A48" s="11" t="s">
        <v>57</v>
      </c>
      <c r="B48" s="9"/>
      <c r="F48" s="40"/>
      <c r="H48" s="41"/>
      <c r="I48" s="42"/>
    </row>
    <row r="49" spans="1:9" ht="15.75">
      <c r="A49" s="11"/>
      <c r="B49" s="9"/>
      <c r="F49" s="40"/>
      <c r="H49" s="41"/>
      <c r="I49" s="42"/>
    </row>
    <row r="50" ht="15.75">
      <c r="A50" s="11" t="s">
        <v>58</v>
      </c>
    </row>
    <row r="51" ht="15.75">
      <c r="A51" s="11"/>
    </row>
    <row r="52" ht="15.75">
      <c r="A52" s="11"/>
    </row>
    <row r="53" ht="15.75">
      <c r="A53" s="11"/>
    </row>
  </sheetData>
  <printOptions/>
  <pageMargins left="1" right="1" top="0.5" bottom="0.5" header="0.5" footer="0.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32"/>
  <sheetViews>
    <sheetView workbookViewId="0" topLeftCell="A6">
      <selection activeCell="A18" sqref="A18"/>
    </sheetView>
  </sheetViews>
  <sheetFormatPr defaultColWidth="9.140625" defaultRowHeight="12.75"/>
  <cols>
    <col min="1" max="1" width="30.00390625" style="2" customWidth="1"/>
    <col min="2" max="2" width="10.421875" style="11" customWidth="1"/>
    <col min="3" max="4" width="11.421875" style="11" customWidth="1"/>
    <col min="5" max="7" width="12.7109375" style="11" customWidth="1"/>
    <col min="8" max="16384" width="9.140625" style="2" customWidth="1"/>
  </cols>
  <sheetData>
    <row r="1" ht="15.75">
      <c r="A1" s="1" t="s">
        <v>110</v>
      </c>
    </row>
    <row r="2" ht="15.75">
      <c r="A2" s="3" t="s">
        <v>111</v>
      </c>
    </row>
    <row r="3" ht="15.75">
      <c r="A3" s="1"/>
    </row>
    <row r="5" ht="15.75">
      <c r="A5" s="4" t="s">
        <v>59</v>
      </c>
    </row>
    <row r="6" ht="15.75">
      <c r="A6" s="4" t="s">
        <v>156</v>
      </c>
    </row>
    <row r="7" ht="15.75">
      <c r="A7" s="4" t="s">
        <v>29</v>
      </c>
    </row>
    <row r="8" ht="15.75">
      <c r="A8" s="4"/>
    </row>
    <row r="9" spans="3:7" ht="15.75">
      <c r="C9" s="43"/>
      <c r="D9" s="97" t="s">
        <v>141</v>
      </c>
      <c r="E9" s="97"/>
      <c r="F9" s="43" t="s">
        <v>142</v>
      </c>
      <c r="G9" s="43"/>
    </row>
    <row r="10" spans="3:8" ht="15.75">
      <c r="C10" s="43" t="s">
        <v>60</v>
      </c>
      <c r="D10" s="43" t="s">
        <v>60</v>
      </c>
      <c r="E10" s="43" t="s">
        <v>115</v>
      </c>
      <c r="F10" s="43" t="s">
        <v>143</v>
      </c>
      <c r="G10" s="43"/>
      <c r="H10" s="10"/>
    </row>
    <row r="11" spans="3:8" ht="15.75">
      <c r="C11" s="43" t="s">
        <v>47</v>
      </c>
      <c r="D11" s="43" t="s">
        <v>136</v>
      </c>
      <c r="E11" s="43" t="s">
        <v>116</v>
      </c>
      <c r="F11" s="43" t="s">
        <v>144</v>
      </c>
      <c r="G11" s="43" t="s">
        <v>19</v>
      </c>
      <c r="H11" s="10"/>
    </row>
    <row r="12" spans="3:8" ht="15.75">
      <c r="C12" s="12"/>
      <c r="D12" s="12"/>
      <c r="E12" s="12"/>
      <c r="F12" s="12"/>
      <c r="G12" s="12"/>
      <c r="H12" s="10"/>
    </row>
    <row r="13" spans="3:8" ht="15.75">
      <c r="C13" s="12" t="s">
        <v>6</v>
      </c>
      <c r="D13" s="12" t="s">
        <v>6</v>
      </c>
      <c r="E13" s="12" t="s">
        <v>6</v>
      </c>
      <c r="F13" s="12" t="s">
        <v>6</v>
      </c>
      <c r="G13" s="12" t="s">
        <v>6</v>
      </c>
      <c r="H13" s="10"/>
    </row>
    <row r="14" spans="3:8" ht="15.75">
      <c r="C14" s="43"/>
      <c r="D14" s="43"/>
      <c r="G14" s="43"/>
      <c r="H14" s="10"/>
    </row>
    <row r="15" spans="1:7" ht="15.75">
      <c r="A15" s="2" t="s">
        <v>140</v>
      </c>
      <c r="C15" s="17">
        <v>47000</v>
      </c>
      <c r="D15" s="17">
        <v>344</v>
      </c>
      <c r="E15" s="17">
        <v>2577</v>
      </c>
      <c r="F15" s="17">
        <v>8093</v>
      </c>
      <c r="G15" s="17">
        <f>SUM(C15:F15)</f>
        <v>58014</v>
      </c>
    </row>
    <row r="16" spans="3:7" ht="15.75">
      <c r="C16" s="43"/>
      <c r="D16" s="43"/>
      <c r="G16" s="17"/>
    </row>
    <row r="17" spans="1:7" ht="15.75">
      <c r="A17" s="2" t="s">
        <v>157</v>
      </c>
      <c r="C17" s="43"/>
      <c r="D17" s="43">
        <v>-2</v>
      </c>
      <c r="G17" s="17">
        <f>SUM(C17:F17)</f>
        <v>-2</v>
      </c>
    </row>
    <row r="18" spans="3:7" ht="15.75">
      <c r="C18" s="43"/>
      <c r="D18" s="43"/>
      <c r="G18" s="17"/>
    </row>
    <row r="19" spans="1:7" ht="15.75">
      <c r="A19" s="2" t="s">
        <v>158</v>
      </c>
      <c r="C19" s="43"/>
      <c r="D19" s="43"/>
      <c r="F19" s="11">
        <v>-2822</v>
      </c>
      <c r="G19" s="17">
        <f>SUM(C19:F19)</f>
        <v>-2822</v>
      </c>
    </row>
    <row r="20" spans="3:7" ht="15.75">
      <c r="C20" s="43"/>
      <c r="D20" s="43"/>
      <c r="G20" s="43"/>
    </row>
    <row r="21" spans="1:7" ht="15.75">
      <c r="A21" s="2" t="s">
        <v>54</v>
      </c>
      <c r="C21" s="17">
        <v>0</v>
      </c>
      <c r="D21" s="17">
        <v>0</v>
      </c>
      <c r="E21" s="11">
        <v>0</v>
      </c>
      <c r="F21" s="11">
        <f>'IS'!F39</f>
        <v>3691</v>
      </c>
      <c r="G21" s="43">
        <f>SUM(C21:F21)</f>
        <v>3691</v>
      </c>
    </row>
    <row r="23" spans="1:7" ht="16.5" thickBot="1">
      <c r="A23" s="44" t="s">
        <v>161</v>
      </c>
      <c r="C23" s="30">
        <f>SUM(C15:C22)</f>
        <v>47000</v>
      </c>
      <c r="D23" s="30">
        <f>SUM(D15:D22)</f>
        <v>342</v>
      </c>
      <c r="E23" s="30">
        <f>SUM(E15:E22)</f>
        <v>2577</v>
      </c>
      <c r="F23" s="30">
        <f>SUM(F15:F22)</f>
        <v>8962</v>
      </c>
      <c r="G23" s="30">
        <f>SUM(G15:G22)</f>
        <v>58881</v>
      </c>
    </row>
    <row r="24" ht="16.5" thickTop="1"/>
    <row r="26" ht="15.75">
      <c r="A26" s="11" t="s">
        <v>57</v>
      </c>
    </row>
    <row r="27" ht="15.75">
      <c r="A27" s="11"/>
    </row>
    <row r="28" ht="15.75">
      <c r="A28" s="11"/>
    </row>
    <row r="29" ht="15.75">
      <c r="A29" s="11"/>
    </row>
    <row r="30" ht="15.75">
      <c r="A30" s="11"/>
    </row>
    <row r="31" ht="15.75">
      <c r="A31" s="11"/>
    </row>
    <row r="32" ht="15.75">
      <c r="H32" s="23"/>
    </row>
  </sheetData>
  <mergeCells count="1">
    <mergeCell ref="D9:E9"/>
  </mergeCells>
  <printOptions horizontalCentered="1"/>
  <pageMargins left="1" right="1"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H42"/>
  <sheetViews>
    <sheetView workbookViewId="0" topLeftCell="A42">
      <selection activeCell="C17" sqref="C17"/>
    </sheetView>
  </sheetViews>
  <sheetFormatPr defaultColWidth="9.140625" defaultRowHeight="12.75"/>
  <cols>
    <col min="1" max="1" width="42.00390625" style="2" customWidth="1"/>
    <col min="2" max="2" width="3.421875" style="2" customWidth="1"/>
    <col min="3" max="3" width="14.57421875" style="7" bestFit="1" customWidth="1"/>
    <col min="4" max="4" width="1.7109375" style="2" customWidth="1"/>
    <col min="5" max="5" width="14.7109375" style="2" customWidth="1"/>
    <col min="6" max="16384" width="9.140625" style="2" customWidth="1"/>
  </cols>
  <sheetData>
    <row r="1" ht="15.75">
      <c r="A1" s="1" t="s">
        <v>110</v>
      </c>
    </row>
    <row r="2" ht="15.75">
      <c r="A2" s="3" t="s">
        <v>111</v>
      </c>
    </row>
    <row r="3" ht="15.75">
      <c r="A3" s="1"/>
    </row>
    <row r="5" ht="15.75">
      <c r="A5" s="4" t="s">
        <v>61</v>
      </c>
    </row>
    <row r="6" ht="15.75">
      <c r="A6" s="4" t="s">
        <v>156</v>
      </c>
    </row>
    <row r="7" spans="1:3" ht="15.75">
      <c r="A7" s="4" t="s">
        <v>62</v>
      </c>
      <c r="C7" s="6"/>
    </row>
    <row r="8" spans="1:5" ht="15.75">
      <c r="A8" s="4"/>
      <c r="C8" s="10"/>
      <c r="E8" s="10"/>
    </row>
    <row r="9" spans="1:5" ht="15.75">
      <c r="A9" s="4"/>
      <c r="C9" s="10"/>
      <c r="E9" s="10"/>
    </row>
    <row r="10" spans="1:5" ht="15.75">
      <c r="A10" s="4"/>
      <c r="C10" s="10" t="s">
        <v>63</v>
      </c>
      <c r="D10" s="10"/>
      <c r="E10" s="10" t="s">
        <v>63</v>
      </c>
    </row>
    <row r="11" spans="1:5" ht="15.75">
      <c r="A11" s="4"/>
      <c r="C11" s="33" t="s">
        <v>39</v>
      </c>
      <c r="D11" s="33"/>
      <c r="E11" s="33" t="s">
        <v>40</v>
      </c>
    </row>
    <row r="12" spans="1:5" ht="15.75">
      <c r="A12" s="4"/>
      <c r="C12" s="33" t="s">
        <v>31</v>
      </c>
      <c r="D12" s="33"/>
      <c r="E12" s="33" t="s">
        <v>49</v>
      </c>
    </row>
    <row r="13" spans="1:5" ht="15.75">
      <c r="A13" s="4"/>
      <c r="B13" s="4"/>
      <c r="C13" s="84" t="s">
        <v>153</v>
      </c>
      <c r="D13" s="84"/>
      <c r="E13" s="84" t="s">
        <v>152</v>
      </c>
    </row>
    <row r="14" spans="1:5" ht="15.75">
      <c r="A14" s="4"/>
      <c r="C14" s="85" t="s">
        <v>6</v>
      </c>
      <c r="D14" s="85"/>
      <c r="E14" s="85" t="s">
        <v>6</v>
      </c>
    </row>
    <row r="15" spans="1:3" ht="15.75">
      <c r="A15" s="4"/>
      <c r="C15" s="6"/>
    </row>
    <row r="16" spans="1:5" ht="15.75">
      <c r="A16" s="4" t="s">
        <v>147</v>
      </c>
      <c r="C16" s="7">
        <f>+'[1]Cash flow'!$Q$102/1000+31</f>
        <v>1060.6470800000006</v>
      </c>
      <c r="D16" s="11"/>
      <c r="E16" s="7">
        <f>+'[2]CashFlow'!E16</f>
        <v>-7708</v>
      </c>
    </row>
    <row r="17" spans="1:5" ht="15.75">
      <c r="A17" s="4"/>
      <c r="D17" s="11"/>
      <c r="E17" s="7"/>
    </row>
    <row r="18" spans="1:5" ht="15.75">
      <c r="A18" s="4" t="s">
        <v>146</v>
      </c>
      <c r="C18" s="7">
        <f>+'[1]Cash flow'!$Q$103/1000</f>
        <v>-3048.031</v>
      </c>
      <c r="D18" s="11"/>
      <c r="E18" s="7">
        <f>+'[2]CashFlow'!E18</f>
        <v>2631</v>
      </c>
    </row>
    <row r="19" spans="3:5" ht="15.75">
      <c r="C19" s="32"/>
      <c r="D19" s="11"/>
      <c r="E19" s="7"/>
    </row>
    <row r="20" spans="1:5" ht="15.75">
      <c r="A20" s="4" t="s">
        <v>137</v>
      </c>
      <c r="C20" s="32">
        <f>+'[1]Cash flow'!$Q$104/1000</f>
        <v>-2871.885</v>
      </c>
      <c r="D20" s="11"/>
      <c r="E20" s="7">
        <f>+'[2]CashFlow'!E20</f>
        <v>869</v>
      </c>
    </row>
    <row r="21" spans="3:5" ht="15.75">
      <c r="C21" s="45"/>
      <c r="D21" s="11"/>
      <c r="E21" s="45"/>
    </row>
    <row r="22" spans="1:5" ht="15.75">
      <c r="A22" s="2" t="s">
        <v>117</v>
      </c>
      <c r="C22" s="32">
        <f>SUM(C16:C21)</f>
        <v>-4859.2689199999995</v>
      </c>
      <c r="D22" s="11"/>
      <c r="E22" s="32">
        <f>E16+E18+E20</f>
        <v>-4208</v>
      </c>
    </row>
    <row r="23" spans="3:5" ht="15.75">
      <c r="C23" s="32"/>
      <c r="D23" s="11"/>
      <c r="E23" s="32"/>
    </row>
    <row r="24" ht="15.75">
      <c r="A24" s="4" t="s">
        <v>186</v>
      </c>
    </row>
    <row r="25" spans="1:5" ht="15.75">
      <c r="A25" s="4" t="s">
        <v>187</v>
      </c>
      <c r="C25" s="32">
        <v>22975</v>
      </c>
      <c r="D25" s="11"/>
      <c r="E25" s="7">
        <f>+'[2]CashFlow'!E24</f>
        <v>15193.845</v>
      </c>
    </row>
    <row r="26" spans="1:5" ht="15.75">
      <c r="A26" s="4"/>
      <c r="C26" s="32"/>
      <c r="D26" s="11"/>
      <c r="E26" s="7"/>
    </row>
    <row r="27" spans="1:5" ht="15.75">
      <c r="A27" s="2" t="s">
        <v>107</v>
      </c>
      <c r="C27" s="32">
        <v>-32</v>
      </c>
      <c r="D27" s="11"/>
      <c r="E27" s="7">
        <f>+'[2]CashFlow'!E26</f>
        <v>0</v>
      </c>
    </row>
    <row r="28" spans="3:5" ht="15.75">
      <c r="C28" s="32"/>
      <c r="D28" s="11"/>
      <c r="E28" s="32"/>
    </row>
    <row r="29" ht="15.75">
      <c r="A29" s="4" t="s">
        <v>162</v>
      </c>
    </row>
    <row r="30" spans="1:5" ht="16.5" thickBot="1">
      <c r="A30" s="4" t="s">
        <v>163</v>
      </c>
      <c r="C30" s="46">
        <f>SUM(C22:C28)</f>
        <v>18083.73108</v>
      </c>
      <c r="D30" s="11"/>
      <c r="E30" s="46">
        <f>SUM(E22:E28)</f>
        <v>10985.845</v>
      </c>
    </row>
    <row r="31" spans="3:5" ht="16.5" thickTop="1">
      <c r="C31" s="47"/>
      <c r="E31" s="17"/>
    </row>
    <row r="32" ht="15.75">
      <c r="A32" s="11" t="s">
        <v>57</v>
      </c>
    </row>
    <row r="33" ht="15.75" hidden="1"/>
    <row r="34" spans="3:8" s="11" customFormat="1" ht="15.75" hidden="1">
      <c r="C34" s="7"/>
      <c r="D34" s="12"/>
      <c r="F34" s="12"/>
      <c r="H34" s="12"/>
    </row>
    <row r="35" spans="3:8" s="11" customFormat="1" ht="15.75" hidden="1">
      <c r="C35" s="7"/>
      <c r="D35" s="12"/>
      <c r="F35" s="12"/>
      <c r="H35" s="12"/>
    </row>
    <row r="36" spans="3:8" ht="15.75" hidden="1">
      <c r="C36" s="6"/>
      <c r="D36" s="10"/>
      <c r="F36" s="10"/>
      <c r="H36" s="10"/>
    </row>
    <row r="37" spans="3:8" ht="15.75" hidden="1">
      <c r="C37" s="6"/>
      <c r="D37" s="10"/>
      <c r="F37" s="10"/>
      <c r="H37" s="10"/>
    </row>
    <row r="38" spans="3:8" ht="15.75">
      <c r="C38" s="6"/>
      <c r="D38" s="10"/>
      <c r="F38" s="10"/>
      <c r="H38" s="10"/>
    </row>
    <row r="39" spans="3:8" ht="15.75">
      <c r="C39" s="6"/>
      <c r="D39" s="10"/>
      <c r="F39" s="10"/>
      <c r="H39" s="10"/>
    </row>
    <row r="40" spans="3:8" ht="15.75">
      <c r="C40" s="6"/>
      <c r="D40" s="10"/>
      <c r="F40" s="10"/>
      <c r="H40" s="10"/>
    </row>
    <row r="41" spans="3:8" ht="15.75">
      <c r="C41" s="6"/>
      <c r="D41" s="10"/>
      <c r="F41" s="10"/>
      <c r="H41" s="10"/>
    </row>
    <row r="42" spans="3:8" ht="15.75">
      <c r="C42" s="6"/>
      <c r="D42" s="10"/>
      <c r="F42" s="10"/>
      <c r="H42" s="10"/>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L292"/>
  <sheetViews>
    <sheetView tabSelected="1" view="pageBreakPreview" zoomScale="75" zoomScaleSheetLayoutView="75" workbookViewId="0" topLeftCell="A256">
      <selection activeCell="L266" sqref="L266"/>
    </sheetView>
  </sheetViews>
  <sheetFormatPr defaultColWidth="9.140625" defaultRowHeight="12.75"/>
  <cols>
    <col min="1" max="1" width="4.57421875" style="51" customWidth="1"/>
    <col min="2" max="2" width="11.57421875" style="49" customWidth="1"/>
    <col min="3" max="3" width="14.7109375" style="49" customWidth="1"/>
    <col min="4" max="4" width="9.28125" style="49" bestFit="1" customWidth="1"/>
    <col min="5" max="5" width="16.421875" style="49" customWidth="1"/>
    <col min="6" max="6" width="14.7109375" style="49" customWidth="1"/>
    <col min="7" max="7" width="11.7109375" style="49" customWidth="1"/>
    <col min="8" max="8" width="12.421875" style="49" customWidth="1"/>
    <col min="9" max="9" width="11.140625" style="49" customWidth="1"/>
    <col min="10" max="10" width="10.8515625" style="49" customWidth="1"/>
    <col min="11" max="11" width="9.28125" style="49" bestFit="1" customWidth="1"/>
    <col min="12" max="16384" width="9.140625" style="49" customWidth="1"/>
  </cols>
  <sheetData>
    <row r="1" ht="18.75">
      <c r="A1" s="48" t="s">
        <v>110</v>
      </c>
    </row>
    <row r="2" ht="18.75">
      <c r="A2" s="50" t="s">
        <v>111</v>
      </c>
    </row>
    <row r="3" ht="18.75">
      <c r="A3" s="48"/>
    </row>
    <row r="5" ht="18.75">
      <c r="A5" s="51" t="s">
        <v>64</v>
      </c>
    </row>
    <row r="8" spans="1:2" ht="18.75">
      <c r="A8" s="52" t="s">
        <v>21</v>
      </c>
      <c r="B8" s="53" t="s">
        <v>65</v>
      </c>
    </row>
    <row r="12" ht="18.75">
      <c r="L12" s="54"/>
    </row>
    <row r="24" spans="1:2" ht="18.75">
      <c r="A24" s="52" t="s">
        <v>18</v>
      </c>
      <c r="B24" s="53" t="s">
        <v>66</v>
      </c>
    </row>
    <row r="29" spans="1:2" ht="18.75">
      <c r="A29" s="52" t="s">
        <v>67</v>
      </c>
      <c r="B29" s="53" t="s">
        <v>68</v>
      </c>
    </row>
    <row r="30" spans="1:2" ht="18.75">
      <c r="A30" s="52"/>
      <c r="B30" s="53"/>
    </row>
    <row r="31" spans="1:3" ht="18.75">
      <c r="A31" s="52"/>
      <c r="B31" s="55" t="s">
        <v>145</v>
      </c>
      <c r="C31" s="55"/>
    </row>
    <row r="32" spans="1:3" ht="18.75">
      <c r="A32" s="52"/>
      <c r="B32" s="55"/>
      <c r="C32" s="55"/>
    </row>
    <row r="33" spans="2:3" ht="18.75">
      <c r="B33" s="55"/>
      <c r="C33" s="55"/>
    </row>
    <row r="34" spans="1:2" ht="18.75">
      <c r="A34" s="52" t="s">
        <v>14</v>
      </c>
      <c r="B34" s="53" t="s">
        <v>69</v>
      </c>
    </row>
    <row r="36" ht="18.75">
      <c r="B36" s="49" t="s">
        <v>175</v>
      </c>
    </row>
    <row r="37" ht="18.75">
      <c r="B37" s="49" t="s">
        <v>176</v>
      </c>
    </row>
    <row r="39" spans="1:2" ht="18.75">
      <c r="A39" s="52" t="s">
        <v>70</v>
      </c>
      <c r="B39" s="53" t="s">
        <v>71</v>
      </c>
    </row>
    <row r="41" ht="18.75">
      <c r="B41" s="49" t="s">
        <v>177</v>
      </c>
    </row>
    <row r="42" ht="18.75">
      <c r="B42" s="49" t="s">
        <v>178</v>
      </c>
    </row>
    <row r="45" spans="1:2" ht="18.75">
      <c r="A45" s="52" t="s">
        <v>72</v>
      </c>
      <c r="B45" s="56" t="s">
        <v>179</v>
      </c>
    </row>
    <row r="46" spans="1:2" ht="18.75">
      <c r="A46" s="52"/>
      <c r="B46" s="56" t="s">
        <v>180</v>
      </c>
    </row>
    <row r="52" spans="1:2" ht="18.75">
      <c r="A52" s="57" t="s">
        <v>73</v>
      </c>
      <c r="B52" s="53" t="s">
        <v>120</v>
      </c>
    </row>
    <row r="61" spans="1:2" ht="18.75">
      <c r="A61" s="57" t="s">
        <v>15</v>
      </c>
      <c r="B61" s="56" t="s">
        <v>44</v>
      </c>
    </row>
    <row r="62" spans="1:2" ht="18.75">
      <c r="A62" s="52"/>
      <c r="B62" s="53"/>
    </row>
    <row r="63" ht="18.75">
      <c r="B63" s="55" t="s">
        <v>121</v>
      </c>
    </row>
    <row r="65" spans="2:9" ht="18.75">
      <c r="B65" s="55"/>
      <c r="C65" s="55"/>
      <c r="D65" s="55"/>
      <c r="I65" s="92" t="s">
        <v>63</v>
      </c>
    </row>
    <row r="66" spans="2:9" ht="18.75">
      <c r="B66" s="55"/>
      <c r="C66" s="55"/>
      <c r="D66" s="55"/>
      <c r="E66" s="92" t="s">
        <v>129</v>
      </c>
      <c r="F66" s="86" t="s">
        <v>131</v>
      </c>
      <c r="G66" s="55"/>
      <c r="H66" s="55"/>
      <c r="I66" s="93" t="s">
        <v>31</v>
      </c>
    </row>
    <row r="67" spans="2:9" ht="18.75">
      <c r="B67" s="60"/>
      <c r="C67" s="55"/>
      <c r="D67" s="59"/>
      <c r="E67" s="92" t="s">
        <v>159</v>
      </c>
      <c r="F67" s="92" t="s">
        <v>132</v>
      </c>
      <c r="G67" s="55"/>
      <c r="H67" s="55"/>
      <c r="I67" s="93" t="s">
        <v>74</v>
      </c>
    </row>
    <row r="68" spans="2:9" ht="18.75">
      <c r="B68" s="60"/>
      <c r="C68" s="55"/>
      <c r="D68" s="59"/>
      <c r="E68" s="94" t="s">
        <v>130</v>
      </c>
      <c r="F68" s="94" t="s">
        <v>130</v>
      </c>
      <c r="G68" s="61" t="s">
        <v>133</v>
      </c>
      <c r="H68" s="61" t="s">
        <v>122</v>
      </c>
      <c r="I68" s="94" t="s">
        <v>153</v>
      </c>
    </row>
    <row r="69" spans="2:6" ht="18.75">
      <c r="B69" s="60"/>
      <c r="C69" s="55"/>
      <c r="D69" s="62"/>
      <c r="E69" s="63"/>
      <c r="F69" s="61"/>
    </row>
    <row r="70" spans="2:9" ht="18.75">
      <c r="B70" s="60"/>
      <c r="C70" s="55"/>
      <c r="D70" s="59"/>
      <c r="E70" s="93" t="s">
        <v>6</v>
      </c>
      <c r="F70" s="93" t="s">
        <v>6</v>
      </c>
      <c r="G70" s="93" t="s">
        <v>6</v>
      </c>
      <c r="H70" s="93" t="s">
        <v>6</v>
      </c>
      <c r="I70" s="93" t="s">
        <v>6</v>
      </c>
    </row>
    <row r="71" spans="2:9" ht="18.75">
      <c r="B71" s="60"/>
      <c r="C71" s="55"/>
      <c r="D71" s="64"/>
      <c r="E71" s="65"/>
      <c r="F71" s="60"/>
      <c r="G71" s="60"/>
      <c r="H71" s="60"/>
      <c r="I71" s="60"/>
    </row>
    <row r="72" spans="2:9" ht="18.75">
      <c r="B72" s="60" t="s">
        <v>123</v>
      </c>
      <c r="C72" s="55"/>
      <c r="D72" s="55"/>
      <c r="E72" s="66">
        <f>14516+16</f>
        <v>14532</v>
      </c>
      <c r="F72" s="66">
        <v>4842</v>
      </c>
      <c r="G72" s="66"/>
      <c r="H72" s="66">
        <v>0</v>
      </c>
      <c r="I72" s="66">
        <f>SUM(E72:H72)</f>
        <v>19374</v>
      </c>
    </row>
    <row r="73" spans="2:9" ht="18.75">
      <c r="B73" s="60" t="s">
        <v>124</v>
      </c>
      <c r="C73" s="55"/>
      <c r="D73" s="55"/>
      <c r="E73" s="67"/>
      <c r="F73" s="66">
        <v>1604</v>
      </c>
      <c r="G73" s="66">
        <v>815</v>
      </c>
      <c r="H73" s="66">
        <v>-2419</v>
      </c>
      <c r="I73" s="66">
        <f>SUM(E73:H73)</f>
        <v>0</v>
      </c>
    </row>
    <row r="74" spans="2:9" ht="19.5" thickBot="1">
      <c r="B74" s="60" t="s">
        <v>125</v>
      </c>
      <c r="C74" s="55"/>
      <c r="D74" s="55"/>
      <c r="E74" s="68">
        <f>E72+E73</f>
        <v>14532</v>
      </c>
      <c r="F74" s="68">
        <f>SUM(F72:F73)</f>
        <v>6446</v>
      </c>
      <c r="G74" s="68">
        <f>SUM(G72:G73)</f>
        <v>815</v>
      </c>
      <c r="H74" s="68">
        <f>SUM(H72:H73)</f>
        <v>-2419</v>
      </c>
      <c r="I74" s="68">
        <f>SUM(I72:I73)</f>
        <v>19374</v>
      </c>
    </row>
    <row r="75" spans="2:9" ht="19.5" thickTop="1">
      <c r="B75" s="60"/>
      <c r="C75" s="55"/>
      <c r="D75" s="66"/>
      <c r="E75" s="66"/>
      <c r="F75" s="66"/>
      <c r="G75" s="66"/>
      <c r="H75" s="66"/>
      <c r="I75" s="66"/>
    </row>
    <row r="76" spans="2:9" ht="18.75">
      <c r="B76" s="60" t="s">
        <v>126</v>
      </c>
      <c r="C76" s="55"/>
      <c r="D76" s="66"/>
      <c r="E76" s="66">
        <v>4919</v>
      </c>
      <c r="F76" s="66">
        <v>2818</v>
      </c>
      <c r="G76" s="66">
        <v>-745</v>
      </c>
      <c r="H76" s="66">
        <v>0</v>
      </c>
      <c r="I76" s="66">
        <f>SUM(E76:H76)</f>
        <v>6992</v>
      </c>
    </row>
    <row r="77" spans="2:9" ht="18.75">
      <c r="B77" s="60" t="s">
        <v>127</v>
      </c>
      <c r="C77" s="55"/>
      <c r="D77" s="66"/>
      <c r="E77" s="66">
        <v>0</v>
      </c>
      <c r="F77" s="66">
        <v>0</v>
      </c>
      <c r="G77" s="66"/>
      <c r="H77" s="66"/>
      <c r="I77" s="66">
        <f>SUM(E77:H77)</f>
        <v>0</v>
      </c>
    </row>
    <row r="78" spans="2:9" ht="19.5" thickBot="1">
      <c r="B78" s="55" t="s">
        <v>128</v>
      </c>
      <c r="C78" s="55"/>
      <c r="D78" s="69"/>
      <c r="E78" s="68">
        <f>SUM(E76:E77)</f>
        <v>4919</v>
      </c>
      <c r="F78" s="68">
        <f>SUM(F76:F77)</f>
        <v>2818</v>
      </c>
      <c r="G78" s="68">
        <f>SUM(G76:G77)</f>
        <v>-745</v>
      </c>
      <c r="H78" s="68">
        <f>SUM(H76:H77)</f>
        <v>0</v>
      </c>
      <c r="I78" s="68">
        <f>SUM(I76:I77)</f>
        <v>6992</v>
      </c>
    </row>
    <row r="79" ht="19.5" thickTop="1"/>
    <row r="80" ht="18.75">
      <c r="B80" s="49" t="s">
        <v>181</v>
      </c>
    </row>
    <row r="81" ht="18.75">
      <c r="B81" s="49" t="s">
        <v>182</v>
      </c>
    </row>
    <row r="83" spans="2:10" ht="18.75">
      <c r="B83" s="60"/>
      <c r="E83" s="70"/>
      <c r="F83" s="70"/>
      <c r="G83" s="70"/>
      <c r="H83" s="70"/>
      <c r="I83" s="70"/>
      <c r="J83" s="70"/>
    </row>
    <row r="84" spans="1:8" ht="18.75">
      <c r="A84" s="57" t="s">
        <v>75</v>
      </c>
      <c r="B84" s="53" t="s">
        <v>76</v>
      </c>
      <c r="H84" s="71"/>
    </row>
    <row r="90" spans="1:2" ht="18.75">
      <c r="A90" s="52" t="s">
        <v>77</v>
      </c>
      <c r="B90" s="53" t="s">
        <v>118</v>
      </c>
    </row>
    <row r="106" spans="1:2" ht="18.75">
      <c r="A106" s="52" t="s">
        <v>78</v>
      </c>
      <c r="B106" s="53" t="s">
        <v>149</v>
      </c>
    </row>
    <row r="112" spans="1:2" ht="18.75">
      <c r="A112" s="52" t="s">
        <v>79</v>
      </c>
      <c r="B112" s="53" t="s">
        <v>148</v>
      </c>
    </row>
    <row r="136" spans="1:2" ht="18.75">
      <c r="A136" s="52" t="s">
        <v>81</v>
      </c>
      <c r="B136" s="53" t="s">
        <v>80</v>
      </c>
    </row>
    <row r="142" spans="1:2" ht="18.75">
      <c r="A142" s="57" t="s">
        <v>83</v>
      </c>
      <c r="B142" s="53" t="s">
        <v>82</v>
      </c>
    </row>
    <row r="144" ht="18.75">
      <c r="B144" s="49" t="s">
        <v>188</v>
      </c>
    </row>
    <row r="146" spans="2:7" ht="18.75">
      <c r="B146" s="55"/>
      <c r="C146" s="55"/>
      <c r="D146" s="55"/>
      <c r="E146" s="55"/>
      <c r="F146" s="55"/>
      <c r="G146" s="55"/>
    </row>
    <row r="147" spans="1:7" ht="18.75">
      <c r="A147" s="52" t="s">
        <v>85</v>
      </c>
      <c r="B147" s="56" t="s">
        <v>84</v>
      </c>
      <c r="C147" s="55"/>
      <c r="D147" s="55"/>
      <c r="E147" s="55"/>
      <c r="F147" s="55"/>
      <c r="G147" s="55"/>
    </row>
    <row r="148" spans="2:7" ht="18.75">
      <c r="B148" s="55"/>
      <c r="C148" s="55"/>
      <c r="D148" s="55"/>
      <c r="E148" s="55"/>
      <c r="F148" s="55"/>
      <c r="G148" s="55"/>
    </row>
    <row r="149" spans="2:7" ht="18.75">
      <c r="B149" s="55"/>
      <c r="C149" s="55"/>
      <c r="D149" s="55"/>
      <c r="E149" s="55"/>
      <c r="F149" s="55"/>
      <c r="G149" s="55"/>
    </row>
    <row r="150" spans="2:7" ht="18.75">
      <c r="B150" s="55"/>
      <c r="C150" s="55"/>
      <c r="D150" s="55"/>
      <c r="E150" s="55"/>
      <c r="F150" s="55"/>
      <c r="G150" s="55"/>
    </row>
    <row r="151" spans="2:7" ht="18.75">
      <c r="B151" s="55"/>
      <c r="C151" s="55"/>
      <c r="D151" s="55"/>
      <c r="E151" s="55"/>
      <c r="F151" s="55"/>
      <c r="G151" s="55"/>
    </row>
    <row r="152" spans="2:7" ht="18.75">
      <c r="B152" s="55"/>
      <c r="C152" s="55"/>
      <c r="D152" s="55"/>
      <c r="E152" s="55"/>
      <c r="F152" s="55"/>
      <c r="G152" s="55"/>
    </row>
    <row r="153" spans="2:7" ht="18.75">
      <c r="B153" s="55"/>
      <c r="C153" s="55"/>
      <c r="D153" s="55"/>
      <c r="E153" s="55"/>
      <c r="F153" s="55"/>
      <c r="G153" s="55"/>
    </row>
    <row r="154" spans="2:7" ht="18.75">
      <c r="B154" s="55"/>
      <c r="C154" s="55"/>
      <c r="D154" s="55"/>
      <c r="E154" s="55"/>
      <c r="F154" s="55"/>
      <c r="G154" s="55"/>
    </row>
    <row r="155" spans="2:7" ht="18.75">
      <c r="B155" s="55"/>
      <c r="C155" s="55"/>
      <c r="D155" s="55"/>
      <c r="E155" s="55"/>
      <c r="F155" s="55"/>
      <c r="G155" s="55"/>
    </row>
    <row r="156" ht="18.75">
      <c r="B156" s="53"/>
    </row>
    <row r="157" spans="1:2" ht="18.75">
      <c r="A157" s="52"/>
      <c r="B157" s="56"/>
    </row>
    <row r="162" spans="1:2" ht="18.75">
      <c r="A162" s="52" t="s">
        <v>86</v>
      </c>
      <c r="B162" s="53" t="s">
        <v>87</v>
      </c>
    </row>
    <row r="173" spans="1:2" ht="18.75">
      <c r="A173" s="57" t="s">
        <v>88</v>
      </c>
      <c r="B173" s="53" t="s">
        <v>5</v>
      </c>
    </row>
    <row r="174" spans="1:9" ht="18.75">
      <c r="A174" s="49"/>
      <c r="G174" s="72"/>
      <c r="I174" s="72"/>
    </row>
    <row r="175" spans="7:9" ht="18.75">
      <c r="G175" s="86" t="s">
        <v>39</v>
      </c>
      <c r="H175" s="86"/>
      <c r="I175" s="86" t="s">
        <v>39</v>
      </c>
    </row>
    <row r="176" spans="7:9" ht="18.75">
      <c r="G176" s="86" t="s">
        <v>31</v>
      </c>
      <c r="H176" s="86"/>
      <c r="I176" s="86" t="s">
        <v>42</v>
      </c>
    </row>
    <row r="177" spans="7:9" ht="18.75">
      <c r="G177" s="72" t="s">
        <v>153</v>
      </c>
      <c r="I177" s="72" t="s">
        <v>153</v>
      </c>
    </row>
    <row r="178" spans="7:9" ht="18.75">
      <c r="G178" s="72" t="s">
        <v>6</v>
      </c>
      <c r="I178" s="72" t="s">
        <v>6</v>
      </c>
    </row>
    <row r="179" ht="18.75">
      <c r="B179" s="49" t="s">
        <v>89</v>
      </c>
    </row>
    <row r="181" spans="2:9" ht="18.75">
      <c r="B181" s="55" t="s">
        <v>90</v>
      </c>
      <c r="C181" s="55"/>
      <c r="D181" s="55"/>
      <c r="E181" s="55"/>
      <c r="F181" s="55"/>
      <c r="G181" s="73"/>
      <c r="H181" s="73"/>
      <c r="I181" s="73"/>
    </row>
    <row r="182" spans="2:9" ht="12.75" customHeight="1" hidden="1">
      <c r="B182" s="55"/>
      <c r="C182" s="55"/>
      <c r="D182" s="55"/>
      <c r="E182" s="55"/>
      <c r="F182" s="55"/>
      <c r="G182" s="73"/>
      <c r="H182" s="73"/>
      <c r="I182" s="73"/>
    </row>
    <row r="183" spans="2:9" ht="18.75">
      <c r="B183" s="74" t="s">
        <v>91</v>
      </c>
      <c r="C183" s="55"/>
      <c r="D183" s="55"/>
      <c r="E183" s="55"/>
      <c r="F183" s="55"/>
      <c r="G183" s="73">
        <v>1218</v>
      </c>
      <c r="H183" s="73"/>
      <c r="I183" s="73">
        <v>2435</v>
      </c>
    </row>
    <row r="184" spans="2:9" ht="18.75">
      <c r="B184" s="55"/>
      <c r="C184" s="55"/>
      <c r="D184" s="55"/>
      <c r="E184" s="55"/>
      <c r="F184" s="55"/>
      <c r="G184" s="75"/>
      <c r="H184" s="73"/>
      <c r="I184" s="75"/>
    </row>
    <row r="185" spans="2:9" ht="19.5" thickBot="1">
      <c r="B185" s="55" t="s">
        <v>13</v>
      </c>
      <c r="C185" s="55"/>
      <c r="D185" s="55"/>
      <c r="E185" s="55"/>
      <c r="F185" s="55"/>
      <c r="G185" s="68">
        <f>SUM(G183:G184)</f>
        <v>1218</v>
      </c>
      <c r="H185" s="73"/>
      <c r="I185" s="68">
        <f>SUM(I183:I184)</f>
        <v>2435</v>
      </c>
    </row>
    <row r="186" ht="19.5" thickTop="1"/>
    <row r="192" spans="1:2" ht="18.75">
      <c r="A192" s="52" t="s">
        <v>92</v>
      </c>
      <c r="B192" s="53" t="s">
        <v>93</v>
      </c>
    </row>
    <row r="198" spans="1:2" ht="18.75">
      <c r="A198" s="57" t="s">
        <v>94</v>
      </c>
      <c r="B198" s="53" t="s">
        <v>95</v>
      </c>
    </row>
    <row r="206" spans="1:2" ht="18.75">
      <c r="A206" s="52" t="s">
        <v>96</v>
      </c>
      <c r="B206" s="53" t="s">
        <v>97</v>
      </c>
    </row>
    <row r="219" spans="5:7" ht="18.75">
      <c r="E219" s="86" t="s">
        <v>164</v>
      </c>
      <c r="G219" s="72"/>
    </row>
    <row r="220" spans="5:6" ht="18.75">
      <c r="E220" s="86" t="s">
        <v>165</v>
      </c>
      <c r="F220" s="86" t="s">
        <v>166</v>
      </c>
    </row>
    <row r="221" spans="5:7" ht="18.75">
      <c r="E221" s="86" t="s">
        <v>167</v>
      </c>
      <c r="F221" s="86" t="s">
        <v>168</v>
      </c>
      <c r="G221" s="86" t="s">
        <v>169</v>
      </c>
    </row>
    <row r="222" ht="18.75">
      <c r="G222" s="72"/>
    </row>
    <row r="223" spans="2:7" ht="18.75">
      <c r="B223" s="49" t="s">
        <v>170</v>
      </c>
      <c r="E223" s="87">
        <v>6000</v>
      </c>
      <c r="F223" s="87">
        <v>-6000</v>
      </c>
      <c r="G223" s="88">
        <f>+E223+F223</f>
        <v>0</v>
      </c>
    </row>
    <row r="224" spans="2:7" ht="18.75">
      <c r="B224" s="49" t="s">
        <v>171</v>
      </c>
      <c r="E224" s="87">
        <v>2450</v>
      </c>
      <c r="F224" s="87">
        <v>-2450</v>
      </c>
      <c r="G224" s="88">
        <f>+E224+F224</f>
        <v>0</v>
      </c>
    </row>
    <row r="225" spans="2:7" ht="18.75">
      <c r="B225" s="49" t="s">
        <v>172</v>
      </c>
      <c r="E225" s="87">
        <v>1500</v>
      </c>
      <c r="F225" s="87">
        <v>-1408</v>
      </c>
      <c r="G225" s="88">
        <f>+E225+F225</f>
        <v>92</v>
      </c>
    </row>
    <row r="226" spans="5:7" ht="19.5" thickBot="1">
      <c r="E226" s="89">
        <v>9950</v>
      </c>
      <c r="F226" s="89">
        <v>9950</v>
      </c>
      <c r="G226" s="89">
        <v>9950</v>
      </c>
    </row>
    <row r="227" ht="18.75">
      <c r="G227" s="72"/>
    </row>
    <row r="228" spans="2:7" ht="18.75">
      <c r="B228" s="49" t="s">
        <v>184</v>
      </c>
      <c r="G228" s="72"/>
    </row>
    <row r="229" ht="18.75">
      <c r="B229" s="49" t="s">
        <v>185</v>
      </c>
    </row>
    <row r="232" spans="1:2" ht="18.75">
      <c r="A232" s="57" t="s">
        <v>98</v>
      </c>
      <c r="B232" s="53" t="s">
        <v>99</v>
      </c>
    </row>
    <row r="233" spans="1:2" ht="18.75">
      <c r="A233" s="52"/>
      <c r="B233" s="53"/>
    </row>
    <row r="234" spans="1:2" ht="18.75">
      <c r="A234" s="52"/>
      <c r="B234" s="49" t="s">
        <v>160</v>
      </c>
    </row>
    <row r="235" spans="1:9" ht="18.75">
      <c r="A235" s="52"/>
      <c r="B235" s="53"/>
      <c r="I235" s="72" t="s">
        <v>48</v>
      </c>
    </row>
    <row r="236" ht="18.75">
      <c r="I236" s="72" t="s">
        <v>153</v>
      </c>
    </row>
    <row r="237" spans="2:9" ht="18.75">
      <c r="B237" s="55"/>
      <c r="C237" s="55"/>
      <c r="E237" s="58"/>
      <c r="F237" s="58"/>
      <c r="G237" s="58" t="s">
        <v>46</v>
      </c>
      <c r="H237" s="58" t="s">
        <v>45</v>
      </c>
      <c r="I237" s="58" t="s">
        <v>19</v>
      </c>
    </row>
    <row r="238" spans="2:9" ht="18.75">
      <c r="B238" s="55"/>
      <c r="C238" s="55"/>
      <c r="E238" s="55"/>
      <c r="F238" s="55"/>
      <c r="G238" s="58" t="s">
        <v>6</v>
      </c>
      <c r="H238" s="58" t="s">
        <v>6</v>
      </c>
      <c r="I238" s="58" t="s">
        <v>6</v>
      </c>
    </row>
    <row r="239" spans="2:9" ht="18.75">
      <c r="B239" s="55"/>
      <c r="C239" s="55"/>
      <c r="E239" s="55"/>
      <c r="F239" s="55"/>
      <c r="G239" s="55"/>
      <c r="H239" s="55"/>
      <c r="I239" s="55"/>
    </row>
    <row r="240" spans="2:6" ht="18.75">
      <c r="B240" s="55" t="s">
        <v>25</v>
      </c>
      <c r="C240" s="55"/>
      <c r="E240" s="73"/>
      <c r="F240" s="73"/>
    </row>
    <row r="241" spans="2:9" ht="18.75">
      <c r="B241" s="55" t="s">
        <v>108</v>
      </c>
      <c r="C241" s="55"/>
      <c r="E241" s="73"/>
      <c r="F241" s="73"/>
      <c r="G241" s="73">
        <v>256</v>
      </c>
      <c r="H241" s="73">
        <v>0</v>
      </c>
      <c r="I241" s="73">
        <f>SUM(G241:H241)</f>
        <v>256</v>
      </c>
    </row>
    <row r="242" spans="2:9" ht="18.75">
      <c r="B242" s="55"/>
      <c r="C242" s="55"/>
      <c r="E242" s="73"/>
      <c r="F242" s="73"/>
      <c r="G242" s="73"/>
      <c r="H242" s="73"/>
      <c r="I242" s="73"/>
    </row>
    <row r="243" spans="2:6" ht="18.75">
      <c r="B243" s="55" t="s">
        <v>28</v>
      </c>
      <c r="C243" s="55"/>
      <c r="E243" s="73"/>
      <c r="F243" s="73"/>
    </row>
    <row r="244" spans="2:9" ht="18.75">
      <c r="B244" s="55" t="s">
        <v>108</v>
      </c>
      <c r="C244" s="55"/>
      <c r="E244" s="73"/>
      <c r="F244" s="73"/>
      <c r="G244" s="73">
        <v>1199</v>
      </c>
      <c r="H244" s="73">
        <v>0</v>
      </c>
      <c r="I244" s="73">
        <f>SUM(G244:H244)</f>
        <v>1199</v>
      </c>
    </row>
    <row r="245" spans="2:9" ht="18.75">
      <c r="B245" s="55"/>
      <c r="C245" s="55"/>
      <c r="E245" s="73"/>
      <c r="F245" s="73"/>
      <c r="G245" s="73"/>
      <c r="H245" s="73"/>
      <c r="I245" s="73"/>
    </row>
    <row r="246" spans="2:9" ht="19.5" thickBot="1">
      <c r="B246" s="55" t="s">
        <v>19</v>
      </c>
      <c r="C246" s="55"/>
      <c r="E246" s="55"/>
      <c r="F246" s="55"/>
      <c r="G246" s="76">
        <f>SUM(G241:G245)</f>
        <v>1455</v>
      </c>
      <c r="H246" s="76">
        <f>SUM(H241:H245)</f>
        <v>0</v>
      </c>
      <c r="I246" s="76">
        <f>SUM(I241:I245)</f>
        <v>1455</v>
      </c>
    </row>
    <row r="247" ht="19.5" thickTop="1"/>
    <row r="252" spans="1:2" ht="18.75">
      <c r="A252" s="52" t="s">
        <v>100</v>
      </c>
      <c r="B252" s="53" t="s">
        <v>101</v>
      </c>
    </row>
    <row r="257" spans="1:9" ht="18.75">
      <c r="A257" s="52" t="s">
        <v>102</v>
      </c>
      <c r="B257" s="53" t="s">
        <v>103</v>
      </c>
      <c r="I257" s="72"/>
    </row>
    <row r="263" spans="1:2" ht="18.75">
      <c r="A263" s="57" t="s">
        <v>112</v>
      </c>
      <c r="B263" s="53" t="s">
        <v>104</v>
      </c>
    </row>
    <row r="264" spans="1:2" ht="18.75">
      <c r="A264" s="52"/>
      <c r="B264" s="53"/>
    </row>
    <row r="265" spans="1:2" ht="18.75">
      <c r="A265" s="52"/>
      <c r="B265" s="49" t="s">
        <v>173</v>
      </c>
    </row>
    <row r="266" spans="1:2" ht="18.75">
      <c r="A266" s="52"/>
      <c r="B266" s="49" t="s">
        <v>174</v>
      </c>
    </row>
    <row r="267" spans="1:9" ht="18.75">
      <c r="A267" s="52"/>
      <c r="G267" s="72"/>
      <c r="I267" s="72"/>
    </row>
    <row r="268" spans="1:11" ht="18.75">
      <c r="A268" s="52"/>
      <c r="B268" s="53"/>
      <c r="G268" s="91" t="s">
        <v>105</v>
      </c>
      <c r="H268" s="77"/>
      <c r="I268" s="86" t="s">
        <v>63</v>
      </c>
      <c r="J268" s="77"/>
      <c r="K268" s="77"/>
    </row>
    <row r="269" spans="1:11" ht="18.75">
      <c r="A269" s="52"/>
      <c r="B269" s="53"/>
      <c r="G269" s="86" t="s">
        <v>39</v>
      </c>
      <c r="H269" s="77"/>
      <c r="I269" s="86" t="s">
        <v>39</v>
      </c>
      <c r="J269" s="77"/>
      <c r="K269" s="77"/>
    </row>
    <row r="270" spans="1:11" ht="18.75">
      <c r="A270" s="52"/>
      <c r="B270" s="53"/>
      <c r="G270" s="86" t="s">
        <v>31</v>
      </c>
      <c r="H270" s="77"/>
      <c r="I270" s="86" t="s">
        <v>42</v>
      </c>
      <c r="J270" s="77"/>
      <c r="K270" s="77"/>
    </row>
    <row r="271" spans="7:9" ht="18.75">
      <c r="G271" s="72" t="s">
        <v>153</v>
      </c>
      <c r="I271" s="86" t="s">
        <v>153</v>
      </c>
    </row>
    <row r="272" spans="7:9" ht="18.75">
      <c r="G272" s="72"/>
      <c r="I272" s="86"/>
    </row>
    <row r="273" spans="2:9" ht="19.5" thickBot="1">
      <c r="B273" s="49" t="s">
        <v>106</v>
      </c>
      <c r="G273" s="78">
        <f>'IS'!B39</f>
        <v>1942</v>
      </c>
      <c r="H273" s="79"/>
      <c r="I273" s="90">
        <f>'IS'!F39</f>
        <v>3691</v>
      </c>
    </row>
    <row r="274" spans="7:9" ht="19.5" thickTop="1">
      <c r="G274" s="80"/>
      <c r="H274" s="79"/>
      <c r="I274" s="80"/>
    </row>
    <row r="275" spans="2:9" ht="18.75">
      <c r="B275" s="49" t="s">
        <v>119</v>
      </c>
      <c r="G275" s="81"/>
      <c r="H275" s="79"/>
      <c r="I275" s="81"/>
    </row>
    <row r="276" spans="2:9" ht="19.5" thickBot="1">
      <c r="B276" s="49" t="s">
        <v>139</v>
      </c>
      <c r="G276" s="78">
        <v>94000</v>
      </c>
      <c r="H276" s="79"/>
      <c r="I276" s="78">
        <v>94000</v>
      </c>
    </row>
    <row r="277" spans="7:9" ht="19.5" thickTop="1">
      <c r="G277" s="80"/>
      <c r="H277" s="79"/>
      <c r="I277" s="80"/>
    </row>
    <row r="278" spans="2:9" ht="19.5" thickBot="1">
      <c r="B278" s="49" t="s">
        <v>150</v>
      </c>
      <c r="G278" s="82">
        <f>((G273)/G276)*100</f>
        <v>2.0659574468085107</v>
      </c>
      <c r="H278" s="79"/>
      <c r="I278" s="82">
        <f>((I273)/I276)*100</f>
        <v>3.926595744680851</v>
      </c>
    </row>
    <row r="279" ht="19.5" thickTop="1"/>
    <row r="280" spans="7:9" ht="18.75">
      <c r="G280" s="80"/>
      <c r="H280" s="79"/>
      <c r="I280" s="80"/>
    </row>
    <row r="281" spans="7:9" ht="18.75">
      <c r="G281" s="81"/>
      <c r="H281" s="79"/>
      <c r="I281" s="81"/>
    </row>
    <row r="282" spans="7:9" ht="18.75">
      <c r="G282" s="72"/>
      <c r="I282" s="72"/>
    </row>
    <row r="283" spans="7:9" ht="18.75">
      <c r="G283" s="72"/>
      <c r="I283" s="72"/>
    </row>
    <row r="284" ht="18.75">
      <c r="A284" s="49"/>
    </row>
    <row r="285" spans="7:9" ht="18.75">
      <c r="G285" s="81"/>
      <c r="H285" s="79"/>
      <c r="I285" s="81"/>
    </row>
    <row r="286" spans="7:9" ht="18.75">
      <c r="G286" s="81"/>
      <c r="H286" s="79"/>
      <c r="I286" s="81"/>
    </row>
    <row r="287" spans="7:9" ht="18.75">
      <c r="G287" s="81"/>
      <c r="H287" s="79"/>
      <c r="I287" s="81"/>
    </row>
    <row r="288" spans="7:9" ht="18.75">
      <c r="G288" s="81"/>
      <c r="H288" s="79"/>
      <c r="I288" s="81"/>
    </row>
    <row r="289" spans="7:9" ht="18.75">
      <c r="G289" s="72"/>
      <c r="I289" s="72"/>
    </row>
    <row r="290" spans="7:9" ht="18.75">
      <c r="G290" s="72"/>
      <c r="I290" s="72"/>
    </row>
    <row r="291" spans="7:9" ht="18.75">
      <c r="G291" s="72"/>
      <c r="I291" s="72"/>
    </row>
    <row r="292" spans="7:9" ht="18.75">
      <c r="G292" s="72"/>
      <c r="I292" s="72"/>
    </row>
  </sheetData>
  <printOptions/>
  <pageMargins left="0.75" right="0.5" top="0.5" bottom="0.5" header="0.5" footer="0.5"/>
  <pageSetup horizontalDpi="300" verticalDpi="300" orientation="portrait" paperSize="9" scale="77" r:id="rId2"/>
  <headerFooter alignWithMargins="0">
    <oddFooter>&amp;C&amp;P</oddFooter>
  </headerFooter>
  <rowBreaks count="6" manualBreakCount="6">
    <brk id="50" max="255" man="1"/>
    <brk id="88" max="255" man="1"/>
    <brk id="133" max="255" man="1"/>
    <brk id="171" max="255" man="1"/>
    <brk id="217"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nadzrah</cp:lastModifiedBy>
  <cp:lastPrinted>2005-08-02T08:34:36Z</cp:lastPrinted>
  <dcterms:created xsi:type="dcterms:W3CDTF">2001-03-17T05:13:36Z</dcterms:created>
  <dcterms:modified xsi:type="dcterms:W3CDTF">2005-08-03T09:47:45Z</dcterms:modified>
  <cp:category/>
  <cp:version/>
  <cp:contentType/>
  <cp:contentStatus/>
</cp:coreProperties>
</file>